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 firstSheet="1" activeTab="3"/>
  </bookViews>
  <sheets>
    <sheet name="Pokyny pro vyplnění" sheetId="1" state="hidden" r:id="rId1"/>
    <sheet name="Stavba" sheetId="2" r:id="rId2"/>
    <sheet name="VzorPolozky" sheetId="3" state="hidden" r:id="rId3"/>
    <sheet name="02 1 Pol" sheetId="4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'02 1 Pol'!$A$1:$U$39</definedName>
    <definedName name="_xlnm.Print_Area" localSheetId="1">Stavba!$A$1:$J$53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>Stavba!$A:$A</definedName>
    <definedName name="Z_B7E7C763_C459_487D_8ABA_5CFDDFBD5A84_.wvu.PrintArea" localSheetId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krouhleni">Stavba!$G$27</definedName>
    <definedName name="Zhotovitel">Stavba!$D$11:$G$11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U37" i="4"/>
  <c r="U36" s="1"/>
  <c r="Q37"/>
  <c r="O37"/>
  <c r="K37"/>
  <c r="K36" s="1"/>
  <c r="I37"/>
  <c r="G37"/>
  <c r="M37" s="1"/>
  <c r="M36" s="1"/>
  <c r="Q36"/>
  <c r="O36"/>
  <c r="I36"/>
  <c r="G36"/>
  <c r="U34"/>
  <c r="Q34"/>
  <c r="O34"/>
  <c r="O33" s="1"/>
  <c r="K34"/>
  <c r="I34"/>
  <c r="G34"/>
  <c r="G33" s="1"/>
  <c r="U33"/>
  <c r="Q33"/>
  <c r="K33"/>
  <c r="I33"/>
  <c r="U31"/>
  <c r="Q31"/>
  <c r="O31"/>
  <c r="M31"/>
  <c r="K31"/>
  <c r="I31"/>
  <c r="G31"/>
  <c r="U29"/>
  <c r="Q29"/>
  <c r="Q24" s="1"/>
  <c r="O29"/>
  <c r="K29"/>
  <c r="I29"/>
  <c r="I24" s="1"/>
  <c r="G29"/>
  <c r="M29" s="1"/>
  <c r="U27"/>
  <c r="Q27"/>
  <c r="O27"/>
  <c r="K27"/>
  <c r="I27"/>
  <c r="G27"/>
  <c r="M27" s="1"/>
  <c r="U25"/>
  <c r="Q25"/>
  <c r="O25"/>
  <c r="O24" s="1"/>
  <c r="M25"/>
  <c r="K25"/>
  <c r="I25"/>
  <c r="G25"/>
  <c r="G24" s="1"/>
  <c r="U24"/>
  <c r="K24"/>
  <c r="U22"/>
  <c r="Q22"/>
  <c r="O22"/>
  <c r="K22"/>
  <c r="I22"/>
  <c r="G22"/>
  <c r="M22" s="1"/>
  <c r="U20"/>
  <c r="Q20"/>
  <c r="O20"/>
  <c r="K20"/>
  <c r="I20"/>
  <c r="G20"/>
  <c r="M20" s="1"/>
  <c r="U18"/>
  <c r="Q18"/>
  <c r="O18"/>
  <c r="M18"/>
  <c r="K18"/>
  <c r="I18"/>
  <c r="G18"/>
  <c r="U16"/>
  <c r="Q16"/>
  <c r="O16"/>
  <c r="M16"/>
  <c r="K16"/>
  <c r="I16"/>
  <c r="G16"/>
  <c r="U14"/>
  <c r="Q14"/>
  <c r="O14"/>
  <c r="K14"/>
  <c r="I14"/>
  <c r="G14"/>
  <c r="M14" s="1"/>
  <c r="U12"/>
  <c r="Q12"/>
  <c r="O12"/>
  <c r="K12"/>
  <c r="I12"/>
  <c r="G12"/>
  <c r="M12" s="1"/>
  <c r="U10"/>
  <c r="Q10"/>
  <c r="O10"/>
  <c r="M10"/>
  <c r="K10"/>
  <c r="I10"/>
  <c r="G10"/>
  <c r="U8"/>
  <c r="U7" s="1"/>
  <c r="Q8"/>
  <c r="O8"/>
  <c r="O7" s="1"/>
  <c r="K8"/>
  <c r="K7" s="1"/>
  <c r="I8"/>
  <c r="G8"/>
  <c r="M8" s="1"/>
  <c r="Q7"/>
  <c r="I7"/>
  <c r="I53" i="2"/>
  <c r="J52"/>
  <c r="J51"/>
  <c r="J50"/>
  <c r="J53" s="1"/>
  <c r="J49"/>
  <c r="J42"/>
  <c r="I42"/>
  <c r="H42"/>
  <c r="G42"/>
  <c r="F42"/>
  <c r="J41"/>
  <c r="J40"/>
  <c r="J39"/>
  <c r="G38"/>
  <c r="F38"/>
  <c r="J28"/>
  <c r="J27"/>
  <c r="J26"/>
  <c r="E26"/>
  <c r="J25"/>
  <c r="J24"/>
  <c r="E24"/>
  <c r="J23"/>
  <c r="I21"/>
  <c r="M7" i="4" l="1"/>
  <c r="M24"/>
  <c r="G7"/>
  <c r="M34"/>
  <c r="M33" s="1"/>
</calcChain>
</file>

<file path=xl/comments1.xml><?xml version="1.0" encoding="utf-8"?>
<comments xmlns="http://schemas.openxmlformats.org/spreadsheetml/2006/main">
  <authors>
    <author/>
  </authors>
  <commentList>
    <comment ref="D11" authorId="0">
      <text>
        <r>
          <rPr>
            <sz val="9"/>
            <color rgb="FF000000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rgb="FF000000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rgb="FF000000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rgb="FF000000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rgb="FF000000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rgb="FF000000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<sst xmlns="http://schemas.openxmlformats.org/spreadsheetml/2006/main" count="225" uniqueCount="132">
  <si>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</si>
  <si>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</si>
  <si>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#RTSROZP#</t>
  </si>
  <si>
    <t>Položkový rozpočet stavby</t>
  </si>
  <si>
    <t>Stavba:</t>
  </si>
  <si>
    <t>A013</t>
  </si>
  <si>
    <t>Údržba a obnova stáv.hřbit.zdi a páteř.hřb.komunikace</t>
  </si>
  <si>
    <t>Objekt:</t>
  </si>
  <si>
    <t>02</t>
  </si>
  <si>
    <t>Páteřní hřbitovní komunikace</t>
  </si>
  <si>
    <t>Rozpočet:</t>
  </si>
  <si>
    <t>1</t>
  </si>
  <si>
    <t>Objednatel:</t>
  </si>
  <si>
    <t>MĚSTO KLOBOUKY U BRNA, nám. Míru 169/1</t>
  </si>
  <si>
    <t>IČ:</t>
  </si>
  <si>
    <t>00283258</t>
  </si>
  <si>
    <t>69172 KLOBOUKY U BRNA</t>
  </si>
  <si>
    <t>DIČ:</t>
  </si>
  <si>
    <t>Projektant:</t>
  </si>
  <si>
    <t>Zhotovitel:</t>
  </si>
  <si>
    <t>Vypracoval:</t>
  </si>
  <si>
    <t>Rozpis ceny</t>
  </si>
  <si>
    <t>Celkem</t>
  </si>
  <si>
    <t>HSV</t>
  </si>
  <si>
    <t>PSV</t>
  </si>
  <si>
    <t>MON</t>
  </si>
  <si>
    <t>VN</t>
  </si>
  <si>
    <t>Vedlejší náklady</t>
  </si>
  <si>
    <t>ON</t>
  </si>
  <si>
    <t>Ostatní náklady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</si>
  <si>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</si>
  <si>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</si>
  <si>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</si>
  <si>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</si>
  <si>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</si>
  <si>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</si>
  <si>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</si>
  <si>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</si>
  <si>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</si>
  <si>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CZK</t>
  </si>
  <si>
    <t>v</t>
  </si>
  <si>
    <t>dne</t>
  </si>
  <si>
    <t>Vypracoval</t>
  </si>
  <si>
    <t>Rekapitulace dílčích částí</t>
  </si>
  <si>
    <t>#CASTI&gt;&gt;</t>
  </si>
  <si>
    <t>Číslo</t>
  </si>
  <si>
    <t>Název</t>
  </si>
  <si>
    <t>DPH celkem</t>
  </si>
  <si>
    <t>Cena celkem</t>
  </si>
  <si>
    <t>Stavba</t>
  </si>
  <si>
    <t>Celkem za stavbu</t>
  </si>
  <si>
    <t>Rekapitulace dílů</t>
  </si>
  <si>
    <t>Typ dílu</t>
  </si>
  <si>
    <t>Zemní práce</t>
  </si>
  <si>
    <t>5</t>
  </si>
  <si>
    <t>Komunikace</t>
  </si>
  <si>
    <t>91</t>
  </si>
  <si>
    <t>Doplňující práce na komunikaci</t>
  </si>
  <si>
    <t>99</t>
  </si>
  <si>
    <t>Staveništní přesun hmot</t>
  </si>
  <si>
    <t xml:space="preserve">Položkový rozpočet </t>
  </si>
  <si>
    <t>S:</t>
  </si>
  <si>
    <t>O:</t>
  </si>
  <si>
    <t>R: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</si>
  <si>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</si>
  <si>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</si>
  <si>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</si>
  <si>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</si>
  <si>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</si>
  <si>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</si>
  <si>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</si>
  <si>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</si>
  <si>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</si>
  <si>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</si>
  <si>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</t>
  </si>
  <si>
    <t>Dodávka celk.</t>
  </si>
  <si>
    <t>Montáž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</si>
  <si>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</si>
  <si>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</si>
  <si>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</si>
  <si>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</si>
  <si>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</si>
  <si>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</si>
  <si>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</si>
  <si>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</si>
  <si>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</si>
  <si>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</si>
  <si>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</si>
  <si>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</si>
  <si>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</si>
  <si>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122201101R00</t>
  </si>
  <si>
    <t>Odkopávky nezapažené v hor. 3 do 100 m3</t>
  </si>
  <si>
    <t>m3</t>
  </si>
  <si>
    <t>POL1_</t>
  </si>
  <si>
    <t>chodníky : 2,0*(30,5+18,65+6,0+5,0+24+26+15)*0,25</t>
  </si>
  <si>
    <t>VV</t>
  </si>
  <si>
    <t>162701102R00</t>
  </si>
  <si>
    <t>Vodorovné přemístění výkopku z hor.1-4 do 7000 m</t>
  </si>
  <si>
    <t>162701105R00</t>
  </si>
  <si>
    <t>Vodorovné přemístění výkopku z hor.1-4 do 10000 m</t>
  </si>
  <si>
    <t>162201203R00</t>
  </si>
  <si>
    <t>Vodorovné přemíst.výkopku, kolečko hor.1-4, do 10m</t>
  </si>
  <si>
    <t>162201210R00</t>
  </si>
  <si>
    <t>Příplatek za dalš.10 m, kolečko, výkop. z hor.1- 4</t>
  </si>
  <si>
    <t>167101101R00</t>
  </si>
  <si>
    <t>Nakládání výkopku z hor.1-4 v množství do 100 m3</t>
  </si>
  <si>
    <t>182001111R00</t>
  </si>
  <si>
    <t>Plošná úprava terénu, nerovnosti do 10 cm v rovině</t>
  </si>
  <si>
    <t>m2</t>
  </si>
  <si>
    <t>chodníky : (30*2+15*2+7*2+7*2+6*2+24*2+26*2+50*2)*0,1</t>
  </si>
  <si>
    <t>199000002R00</t>
  </si>
  <si>
    <t>Poplatek za skládku horniny 1- 4 zdarma vl. skládka</t>
  </si>
  <si>
    <t>chodníky : 2,0*(30+15+7+7+6+24+26)*0,3</t>
  </si>
  <si>
    <t>564851111R00</t>
  </si>
  <si>
    <t>Podklad ze štěrkodrti po zhutnění tloušťky 15 cm</t>
  </si>
  <si>
    <t>chodníky : 2,0*(30,5+18,65+6,0+5,0+24+26+15)</t>
  </si>
  <si>
    <t>596215021R00</t>
  </si>
  <si>
    <t>Kladení zámkové dlažby tl. 6 cm do drtě tl. 4 cm</t>
  </si>
  <si>
    <t>Oprava chodníku přeložením</t>
  </si>
  <si>
    <t>79,5</t>
  </si>
  <si>
    <t>59245110R</t>
  </si>
  <si>
    <t>Dlažba sklad. HOLLAND I 20x10x6 cm přírodní</t>
  </si>
  <si>
    <t>POL3_</t>
  </si>
  <si>
    <t>916531111RT4</t>
  </si>
  <si>
    <t>Osazení záhon.obrubníků do lože z C12/15 bez opěry, včetně obrubníku ABO 4 - 5    50/5/25</t>
  </si>
  <si>
    <t>m</t>
  </si>
  <si>
    <t>26+18,65+6+5+24*2+24+15*2+2,0</t>
  </si>
  <si>
    <t>998223011R00</t>
  </si>
  <si>
    <t>Přesun hmot, pozemní komunikace, kryt dlážděný</t>
  </si>
  <si>
    <t>t</t>
  </si>
  <si>
    <t>POL7_</t>
  </si>
  <si>
    <t>END</t>
  </si>
</sst>
</file>

<file path=xl/styles.xml><?xml version="1.0" encoding="utf-8"?>
<styleSheet xmlns="http://schemas.openxmlformats.org/spreadsheetml/2006/main">
  <numFmts count="2">
    <numFmt numFmtId="164" formatCode="m/d/yyyy"/>
    <numFmt numFmtId="165" formatCode="#,##0.00000"/>
  </numFmts>
  <fonts count="18"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9"/>
      <name val="Arial CE"/>
      <family val="2"/>
      <charset val="238"/>
    </font>
    <font>
      <b/>
      <sz val="14"/>
      <name val="Arial CE"/>
      <family val="2"/>
      <charset val="238"/>
    </font>
    <font>
      <sz val="12"/>
      <name val="Arial CE"/>
      <charset val="238"/>
    </font>
    <font>
      <b/>
      <sz val="12"/>
      <name val="Arial CE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3"/>
      <name val="Arial CE"/>
      <charset val="238"/>
    </font>
    <font>
      <sz val="9"/>
      <name val="Arial CE"/>
      <charset val="238"/>
    </font>
    <font>
      <sz val="7"/>
      <name val="Arial CE"/>
      <charset val="238"/>
    </font>
    <font>
      <b/>
      <sz val="9"/>
      <name val="Arial CE"/>
      <charset val="238"/>
    </font>
    <font>
      <sz val="9"/>
      <color rgb="FF000000"/>
      <name val="Tahoma"/>
      <family val="2"/>
      <charset val="238"/>
    </font>
    <font>
      <sz val="8"/>
      <name val="Arial CE"/>
      <charset val="238"/>
    </font>
    <font>
      <sz val="8"/>
      <color rgb="FF0000FF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6E1EE"/>
        <bgColor rgb="FFDBDBDB"/>
      </patternFill>
    </fill>
    <fill>
      <patternFill patternType="solid">
        <fgColor rgb="FFDBDBDB"/>
        <bgColor rgb="FFD6E1EE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29">
    <xf numFmtId="0" fontId="0" fillId="0" borderId="0" xfId="0"/>
    <xf numFmtId="0" fontId="2" fillId="0" borderId="0" xfId="0" applyFont="1"/>
    <xf numFmtId="0" fontId="0" fillId="0" borderId="0" xfId="0" applyAlignment="1"/>
    <xf numFmtId="0" fontId="0" fillId="0" borderId="1" xfId="0" applyFont="1" applyBorder="1"/>
    <xf numFmtId="0" fontId="0" fillId="0" borderId="3" xfId="0" applyBorder="1"/>
    <xf numFmtId="0" fontId="5" fillId="3" borderId="3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0" fontId="2" fillId="3" borderId="0" xfId="0" applyFont="1" applyFill="1" applyBorder="1"/>
    <xf numFmtId="0" fontId="2" fillId="3" borderId="0" xfId="0" applyFont="1" applyFill="1" applyBorder="1" applyAlignment="1"/>
    <xf numFmtId="0" fontId="2" fillId="3" borderId="4" xfId="0" applyFont="1" applyFill="1" applyBorder="1" applyAlignment="1"/>
    <xf numFmtId="164" fontId="3" fillId="0" borderId="0" xfId="0" applyNumberFormat="1" applyFont="1" applyAlignment="1">
      <alignment horizontal="left"/>
    </xf>
    <xf numFmtId="0" fontId="0" fillId="3" borderId="3" xfId="0" applyFont="1" applyFill="1" applyBorder="1" applyAlignment="1">
      <alignment horizontal="left" vertical="center" indent="1"/>
    </xf>
    <xf numFmtId="49" fontId="2" fillId="3" borderId="0" xfId="0" applyNumberFormat="1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vertical="center"/>
    </xf>
    <xf numFmtId="0" fontId="0" fillId="3" borderId="5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2" fillId="3" borderId="6" xfId="0" applyNumberFormat="1" applyFont="1" applyFill="1" applyBorder="1" applyAlignment="1">
      <alignment horizontal="left" vertical="center"/>
    </xf>
    <xf numFmtId="0" fontId="2" fillId="3" borderId="6" xfId="0" applyFont="1" applyFill="1" applyBorder="1"/>
    <xf numFmtId="0" fontId="2" fillId="3" borderId="6" xfId="0" applyFont="1" applyFill="1" applyBorder="1" applyAlignment="1"/>
    <xf numFmtId="0" fontId="2" fillId="3" borderId="7" xfId="0" applyFont="1" applyFill="1" applyBorder="1" applyAlignment="1"/>
    <xf numFmtId="0" fontId="0" fillId="0" borderId="3" xfId="0" applyFont="1" applyBorder="1" applyAlignment="1">
      <alignment horizontal="left" vertical="center" indent="1"/>
    </xf>
    <xf numFmtId="0" fontId="0" fillId="0" borderId="0" xfId="0" applyBorder="1"/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4" xfId="0" applyBorder="1" applyAlignment="1"/>
    <xf numFmtId="0" fontId="2" fillId="0" borderId="3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 applyAlignment="1"/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0" fillId="0" borderId="5" xfId="0" applyBorder="1" applyAlignment="1">
      <alignment horizontal="left" indent="1"/>
    </xf>
    <xf numFmtId="0" fontId="2" fillId="0" borderId="6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Font="1" applyBorder="1" applyAlignment="1">
      <alignment horizontal="right" vertical="center"/>
    </xf>
    <xf numFmtId="0" fontId="0" fillId="0" borderId="9" xfId="0" applyFont="1" applyBorder="1" applyAlignment="1">
      <alignment horizontal="left" vertical="top" indent="1"/>
    </xf>
    <xf numFmtId="0" fontId="0" fillId="0" borderId="8" xfId="0" applyBorder="1" applyAlignment="1">
      <alignment vertical="top"/>
    </xf>
    <xf numFmtId="0" fontId="5" fillId="0" borderId="8" xfId="0" applyFont="1" applyBorder="1" applyAlignment="1">
      <alignment horizontal="left" vertical="top"/>
    </xf>
    <xf numFmtId="0" fontId="2" fillId="0" borderId="8" xfId="0" applyFont="1" applyBorder="1" applyAlignment="1">
      <alignment vertical="center"/>
    </xf>
    <xf numFmtId="0" fontId="0" fillId="0" borderId="8" xfId="0" applyFont="1" applyBorder="1" applyAlignment="1">
      <alignment horizontal="right" vertical="center"/>
    </xf>
    <xf numFmtId="0" fontId="0" fillId="0" borderId="10" xfId="0" applyBorder="1" applyAlignment="1"/>
    <xf numFmtId="0" fontId="0" fillId="0" borderId="6" xfId="0" applyBorder="1" applyAlignment="1">
      <alignment horizontal="left"/>
    </xf>
    <xf numFmtId="49" fontId="0" fillId="0" borderId="3" xfId="0" applyNumberFormat="1" applyFont="1" applyBorder="1"/>
    <xf numFmtId="49" fontId="0" fillId="0" borderId="11" xfId="0" applyNumberFormat="1" applyFont="1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0" fontId="2" fillId="0" borderId="11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/>
    <xf numFmtId="0" fontId="0" fillId="0" borderId="11" xfId="0" applyFont="1" applyBorder="1" applyAlignment="1">
      <alignment horizontal="left" indent="1"/>
    </xf>
    <xf numFmtId="1" fontId="2" fillId="0" borderId="12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0" fontId="2" fillId="0" borderId="12" xfId="0" applyFont="1" applyBorder="1" applyAlignment="1">
      <alignment vertical="center"/>
    </xf>
    <xf numFmtId="49" fontId="0" fillId="0" borderId="15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 indent="1"/>
    </xf>
    <xf numFmtId="1" fontId="2" fillId="0" borderId="16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/>
    </xf>
    <xf numFmtId="0" fontId="0" fillId="0" borderId="6" xfId="0" applyBorder="1"/>
    <xf numFmtId="1" fontId="2" fillId="0" borderId="17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left" vertical="center" indent="1"/>
    </xf>
    <xf numFmtId="49" fontId="0" fillId="0" borderId="7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49" fontId="0" fillId="0" borderId="4" xfId="0" applyNumberFormat="1" applyFont="1" applyBorder="1" applyAlignment="1">
      <alignment horizontal="left" vertical="center"/>
    </xf>
    <xf numFmtId="0" fontId="9" fillId="3" borderId="18" xfId="0" applyFont="1" applyFill="1" applyBorder="1" applyAlignment="1">
      <alignment horizontal="left" vertical="center" indent="1"/>
    </xf>
    <xf numFmtId="0" fontId="10" fillId="3" borderId="19" xfId="0" applyFont="1" applyFill="1" applyBorder="1" applyAlignment="1">
      <alignment horizontal="left" vertical="center"/>
    </xf>
    <xf numFmtId="0" fontId="0" fillId="3" borderId="19" xfId="0" applyFill="1" applyBorder="1" applyAlignment="1">
      <alignment horizontal="left" vertical="center"/>
    </xf>
    <xf numFmtId="4" fontId="9" fillId="3" borderId="19" xfId="0" applyNumberFormat="1" applyFont="1" applyFill="1" applyBorder="1" applyAlignment="1">
      <alignment horizontal="left" vertical="center"/>
    </xf>
    <xf numFmtId="49" fontId="0" fillId="3" borderId="20" xfId="0" applyNumberFormat="1" applyFill="1" applyBorder="1" applyAlignment="1">
      <alignment horizontal="left" vertical="center"/>
    </xf>
    <xf numFmtId="0" fontId="0" fillId="3" borderId="19" xfId="0" applyFill="1" applyBorder="1"/>
    <xf numFmtId="49" fontId="2" fillId="3" borderId="20" xfId="0" applyNumberFormat="1" applyFont="1" applyFill="1" applyBorder="1" applyAlignment="1">
      <alignment horizontal="left" vertical="center"/>
    </xf>
    <xf numFmtId="0" fontId="0" fillId="0" borderId="4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164" fontId="5" fillId="0" borderId="6" xfId="0" applyNumberFormat="1" applyFont="1" applyBorder="1" applyAlignment="1">
      <alignment horizontal="center" vertical="top"/>
    </xf>
    <xf numFmtId="0" fontId="2" fillId="0" borderId="3" xfId="0" applyFont="1" applyBorder="1"/>
    <xf numFmtId="0" fontId="2" fillId="0" borderId="0" xfId="0" applyFont="1" applyBorder="1"/>
    <xf numFmtId="0" fontId="2" fillId="0" borderId="6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2" xfId="0" applyBorder="1" applyAlignment="1"/>
    <xf numFmtId="0" fontId="0" fillId="0" borderId="23" xfId="0" applyBorder="1" applyAlignment="1">
      <alignment horizontal="right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shrinkToFit="1"/>
    </xf>
    <xf numFmtId="3" fontId="0" fillId="0" borderId="24" xfId="0" applyNumberFormat="1" applyFont="1" applyBorder="1"/>
    <xf numFmtId="3" fontId="12" fillId="4" borderId="25" xfId="0" applyNumberFormat="1" applyFont="1" applyFill="1" applyBorder="1" applyAlignment="1">
      <alignment vertical="center"/>
    </xf>
    <xf numFmtId="3" fontId="12" fillId="4" borderId="8" xfId="0" applyNumberFormat="1" applyFont="1" applyFill="1" applyBorder="1" applyAlignment="1">
      <alignment vertical="center"/>
    </xf>
    <xf numFmtId="3" fontId="12" fillId="4" borderId="8" xfId="0" applyNumberFormat="1" applyFont="1" applyFill="1" applyBorder="1" applyAlignment="1">
      <alignment vertical="center" wrapText="1"/>
    </xf>
    <xf numFmtId="3" fontId="13" fillId="4" borderId="26" xfId="0" applyNumberFormat="1" applyFont="1" applyFill="1" applyBorder="1" applyAlignment="1">
      <alignment horizontal="center" vertical="center" wrapText="1" shrinkToFit="1"/>
    </xf>
    <xf numFmtId="3" fontId="12" fillId="4" borderId="26" xfId="0" applyNumberFormat="1" applyFont="1" applyFill="1" applyBorder="1" applyAlignment="1">
      <alignment horizontal="center" vertical="center" wrapText="1" shrinkToFit="1"/>
    </xf>
    <xf numFmtId="3" fontId="12" fillId="4" borderId="26" xfId="0" applyNumberFormat="1" applyFont="1" applyFill="1" applyBorder="1" applyAlignment="1">
      <alignment horizontal="center" vertical="center" wrapText="1"/>
    </xf>
    <xf numFmtId="3" fontId="0" fillId="0" borderId="25" xfId="0" applyNumberFormat="1" applyFont="1" applyBorder="1" applyAlignment="1"/>
    <xf numFmtId="3" fontId="3" fillId="0" borderId="26" xfId="0" applyNumberFormat="1" applyFont="1" applyBorder="1" applyAlignment="1">
      <alignment horizontal="right" wrapText="1" shrinkToFit="1"/>
    </xf>
    <xf numFmtId="3" fontId="3" fillId="0" borderId="26" xfId="0" applyNumberFormat="1" applyFont="1" applyBorder="1" applyAlignment="1">
      <alignment horizontal="right" shrinkToFit="1"/>
    </xf>
    <xf numFmtId="3" fontId="0" fillId="0" borderId="26" xfId="0" applyNumberFormat="1" applyBorder="1" applyAlignment="1">
      <alignment shrinkToFit="1"/>
    </xf>
    <xf numFmtId="3" fontId="0" fillId="0" borderId="26" xfId="0" applyNumberFormat="1" applyBorder="1" applyAlignment="1"/>
    <xf numFmtId="3" fontId="0" fillId="0" borderId="24" xfId="0" applyNumberFormat="1" applyFont="1" applyBorder="1" applyAlignment="1"/>
    <xf numFmtId="3" fontId="0" fillId="0" borderId="27" xfId="0" applyNumberFormat="1" applyBorder="1" applyAlignment="1">
      <alignment wrapText="1" shrinkToFit="1"/>
    </xf>
    <xf numFmtId="3" fontId="0" fillId="0" borderId="27" xfId="0" applyNumberFormat="1" applyBorder="1" applyAlignment="1">
      <alignment shrinkToFit="1"/>
    </xf>
    <xf numFmtId="3" fontId="0" fillId="0" borderId="27" xfId="0" applyNumberFormat="1" applyBorder="1" applyAlignment="1"/>
    <xf numFmtId="3" fontId="0" fillId="0" borderId="17" xfId="0" applyNumberFormat="1" applyFont="1" applyBorder="1" applyAlignment="1">
      <alignment horizontal="left" indent="1"/>
    </xf>
    <xf numFmtId="3" fontId="0" fillId="0" borderId="28" xfId="0" applyNumberFormat="1" applyBorder="1" applyAlignment="1">
      <alignment wrapText="1" shrinkToFit="1"/>
    </xf>
    <xf numFmtId="3" fontId="0" fillId="0" borderId="28" xfId="0" applyNumberFormat="1" applyBorder="1" applyAlignment="1">
      <alignment shrinkToFit="1"/>
    </xf>
    <xf numFmtId="3" fontId="0" fillId="0" borderId="28" xfId="0" applyNumberFormat="1" applyBorder="1" applyAlignment="1"/>
    <xf numFmtId="3" fontId="0" fillId="3" borderId="28" xfId="0" applyNumberFormat="1" applyFill="1" applyBorder="1" applyAlignment="1">
      <alignment wrapText="1" shrinkToFit="1"/>
    </xf>
    <xf numFmtId="3" fontId="0" fillId="3" borderId="28" xfId="0" applyNumberFormat="1" applyFill="1" applyBorder="1" applyAlignment="1">
      <alignment shrinkToFit="1"/>
    </xf>
    <xf numFmtId="3" fontId="0" fillId="3" borderId="28" xfId="0" applyNumberFormat="1" applyFill="1" applyBorder="1" applyAlignment="1"/>
    <xf numFmtId="0" fontId="6" fillId="0" borderId="0" xfId="0" applyFont="1"/>
    <xf numFmtId="0" fontId="14" fillId="0" borderId="24" xfId="0" applyFont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vertical="center"/>
    </xf>
    <xf numFmtId="49" fontId="12" fillId="0" borderId="25" xfId="0" applyNumberFormat="1" applyFont="1" applyBorder="1" applyAlignment="1">
      <alignment vertical="center"/>
    </xf>
    <xf numFmtId="4" fontId="12" fillId="0" borderId="26" xfId="0" applyNumberFormat="1" applyFont="1" applyBorder="1" applyAlignment="1">
      <alignment horizontal="center" vertical="center"/>
    </xf>
    <xf numFmtId="4" fontId="12" fillId="0" borderId="26" xfId="0" applyNumberFormat="1" applyFont="1" applyBorder="1" applyAlignment="1">
      <alignment vertical="center"/>
    </xf>
    <xf numFmtId="3" fontId="12" fillId="0" borderId="26" xfId="0" applyNumberFormat="1" applyFont="1" applyBorder="1" applyAlignment="1">
      <alignment vertical="center"/>
    </xf>
    <xf numFmtId="49" fontId="12" fillId="0" borderId="24" xfId="0" applyNumberFormat="1" applyFont="1" applyBorder="1" applyAlignment="1">
      <alignment vertical="center"/>
    </xf>
    <xf numFmtId="4" fontId="12" fillId="0" borderId="27" xfId="0" applyNumberFormat="1" applyFont="1" applyBorder="1" applyAlignment="1">
      <alignment horizontal="center" vertical="center"/>
    </xf>
    <xf numFmtId="4" fontId="12" fillId="0" borderId="27" xfId="0" applyNumberFormat="1" applyFont="1" applyBorder="1" applyAlignment="1">
      <alignment vertical="center"/>
    </xf>
    <xf numFmtId="3" fontId="12" fillId="0" borderId="27" xfId="0" applyNumberFormat="1" applyFont="1" applyBorder="1" applyAlignment="1">
      <alignment vertical="center"/>
    </xf>
    <xf numFmtId="49" fontId="12" fillId="0" borderId="17" xfId="0" applyNumberFormat="1" applyFont="1" applyBorder="1" applyAlignment="1">
      <alignment vertical="center"/>
    </xf>
    <xf numFmtId="4" fontId="12" fillId="0" borderId="28" xfId="0" applyNumberFormat="1" applyFont="1" applyBorder="1" applyAlignment="1">
      <alignment horizontal="center" vertical="center"/>
    </xf>
    <xf numFmtId="4" fontId="12" fillId="0" borderId="28" xfId="0" applyNumberFormat="1" applyFont="1" applyBorder="1" applyAlignment="1">
      <alignment vertical="center"/>
    </xf>
    <xf numFmtId="3" fontId="12" fillId="0" borderId="28" xfId="0" applyNumberFormat="1" applyFont="1" applyBorder="1" applyAlignment="1">
      <alignment vertical="center"/>
    </xf>
    <xf numFmtId="0" fontId="12" fillId="0" borderId="24" xfId="0" applyFont="1" applyBorder="1"/>
    <xf numFmtId="0" fontId="12" fillId="3" borderId="17" xfId="0" applyFont="1" applyFill="1" applyBorder="1"/>
    <xf numFmtId="0" fontId="12" fillId="3" borderId="6" xfId="0" applyFont="1" applyFill="1" applyBorder="1"/>
    <xf numFmtId="4" fontId="12" fillId="3" borderId="28" xfId="0" applyNumberFormat="1" applyFont="1" applyFill="1" applyBorder="1" applyAlignment="1">
      <alignment horizontal="center"/>
    </xf>
    <xf numFmtId="4" fontId="12" fillId="3" borderId="28" xfId="0" applyNumberFormat="1" applyFont="1" applyFill="1" applyBorder="1" applyAlignment="1"/>
    <xf numFmtId="3" fontId="12" fillId="3" borderId="28" xfId="0" applyNumberFormat="1" applyFont="1" applyFill="1" applyBorder="1" applyAlignme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13" xfId="0" applyFon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0" xfId="0" applyNumberFormat="1"/>
    <xf numFmtId="0" fontId="0" fillId="3" borderId="13" xfId="0" applyFont="1" applyFill="1" applyBorder="1" applyAlignment="1">
      <alignment vertical="center"/>
    </xf>
    <xf numFmtId="49" fontId="0" fillId="3" borderId="12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4" borderId="26" xfId="0" applyFont="1" applyFill="1" applyBorder="1"/>
    <xf numFmtId="49" fontId="0" fillId="4" borderId="26" xfId="0" applyNumberFormat="1" applyFont="1" applyFill="1" applyBorder="1"/>
    <xf numFmtId="0" fontId="0" fillId="4" borderId="26" xfId="0" applyFont="1" applyFill="1" applyBorder="1" applyAlignment="1">
      <alignment horizontal="center"/>
    </xf>
    <xf numFmtId="0" fontId="0" fillId="4" borderId="25" xfId="0" applyFont="1" applyFill="1" applyBorder="1"/>
    <xf numFmtId="0" fontId="0" fillId="4" borderId="26" xfId="0" applyFont="1" applyFill="1" applyBorder="1" applyAlignment="1">
      <alignment wrapText="1"/>
    </xf>
    <xf numFmtId="0" fontId="0" fillId="3" borderId="16" xfId="0" applyFont="1" applyFill="1" applyBorder="1" applyAlignment="1">
      <alignment vertical="top"/>
    </xf>
    <xf numFmtId="49" fontId="0" fillId="3" borderId="16" xfId="0" applyNumberFormat="1" applyFont="1" applyFill="1" applyBorder="1" applyAlignment="1">
      <alignment vertical="top"/>
    </xf>
    <xf numFmtId="49" fontId="0" fillId="3" borderId="13" xfId="0" applyNumberFormat="1" applyFont="1" applyFill="1" applyBorder="1" applyAlignment="1">
      <alignment vertical="top"/>
    </xf>
    <xf numFmtId="0" fontId="0" fillId="3" borderId="29" xfId="0" applyFill="1" applyBorder="1" applyAlignment="1">
      <alignment horizontal="center" vertical="top"/>
    </xf>
    <xf numFmtId="165" fontId="0" fillId="3" borderId="13" xfId="0" applyNumberFormat="1" applyFill="1" applyBorder="1" applyAlignment="1">
      <alignment vertical="top"/>
    </xf>
    <xf numFmtId="4" fontId="0" fillId="3" borderId="13" xfId="0" applyNumberFormat="1" applyFill="1" applyBorder="1" applyAlignment="1">
      <alignment vertical="top"/>
    </xf>
    <xf numFmtId="4" fontId="0" fillId="3" borderId="16" xfId="0" applyNumberFormat="1" applyFill="1" applyBorder="1" applyAlignment="1">
      <alignment vertical="top"/>
    </xf>
    <xf numFmtId="0" fontId="16" fillId="0" borderId="24" xfId="0" applyFont="1" applyBorder="1" applyAlignment="1">
      <alignment vertical="top"/>
    </xf>
    <xf numFmtId="0" fontId="16" fillId="0" borderId="24" xfId="0" applyFont="1" applyBorder="1" applyAlignment="1">
      <alignment vertical="top"/>
    </xf>
    <xf numFmtId="0" fontId="16" fillId="0" borderId="27" xfId="0" applyFont="1" applyBorder="1" applyAlignment="1">
      <alignment horizontal="left" vertical="top" wrapText="1"/>
    </xf>
    <xf numFmtId="0" fontId="16" fillId="0" borderId="30" xfId="0" applyFont="1" applyBorder="1" applyAlignment="1">
      <alignment horizontal="center" vertical="top" shrinkToFit="1"/>
    </xf>
    <xf numFmtId="165" fontId="16" fillId="0" borderId="27" xfId="0" applyNumberFormat="1" applyFont="1" applyBorder="1" applyAlignment="1">
      <alignment vertical="top" shrinkToFit="1"/>
    </xf>
    <xf numFmtId="4" fontId="16" fillId="0" borderId="27" xfId="0" applyNumberFormat="1" applyFont="1" applyBorder="1" applyAlignment="1">
      <alignment vertical="top" shrinkToFit="1"/>
    </xf>
    <xf numFmtId="4" fontId="16" fillId="0" borderId="24" xfId="0" applyNumberFormat="1" applyFont="1" applyBorder="1" applyAlignment="1">
      <alignment vertical="top" shrinkToFit="1"/>
    </xf>
    <xf numFmtId="0" fontId="16" fillId="0" borderId="0" xfId="0" applyFont="1"/>
    <xf numFmtId="0" fontId="17" fillId="0" borderId="27" xfId="0" applyFont="1" applyBorder="1" applyAlignment="1">
      <alignment horizontal="left" vertical="top" wrapText="1"/>
    </xf>
    <xf numFmtId="0" fontId="17" fillId="0" borderId="30" xfId="0" applyFont="1" applyBorder="1" applyAlignment="1">
      <alignment horizontal="center" vertical="top" wrapText="1" shrinkToFit="1"/>
    </xf>
    <xf numFmtId="165" fontId="17" fillId="0" borderId="27" xfId="0" applyNumberFormat="1" applyFont="1" applyBorder="1" applyAlignment="1">
      <alignment vertical="top" wrapText="1" shrinkToFit="1"/>
    </xf>
    <xf numFmtId="0" fontId="0" fillId="3" borderId="17" xfId="0" applyFont="1" applyFill="1" applyBorder="1" applyAlignment="1">
      <alignment vertical="top"/>
    </xf>
    <xf numFmtId="0" fontId="0" fillId="3" borderId="17" xfId="0" applyFont="1" applyFill="1" applyBorder="1" applyAlignment="1">
      <alignment vertical="top"/>
    </xf>
    <xf numFmtId="0" fontId="0" fillId="3" borderId="28" xfId="0" applyFont="1" applyFill="1" applyBorder="1" applyAlignment="1">
      <alignment horizontal="left" vertical="top" wrapText="1"/>
    </xf>
    <xf numFmtId="0" fontId="0" fillId="3" borderId="31" xfId="0" applyFill="1" applyBorder="1" applyAlignment="1">
      <alignment horizontal="center" vertical="top" shrinkToFit="1"/>
    </xf>
    <xf numFmtId="165" fontId="0" fillId="3" borderId="28" xfId="0" applyNumberFormat="1" applyFill="1" applyBorder="1" applyAlignment="1">
      <alignment vertical="top" shrinkToFit="1"/>
    </xf>
    <xf numFmtId="4" fontId="0" fillId="3" borderId="28" xfId="0" applyNumberFormat="1" applyFill="1" applyBorder="1" applyAlignment="1">
      <alignment vertical="top" shrinkToFit="1"/>
    </xf>
    <xf numFmtId="4" fontId="0" fillId="3" borderId="17" xfId="0" applyNumberFormat="1" applyFill="1" applyBorder="1" applyAlignment="1">
      <alignment vertical="top" shrinkToFit="1"/>
    </xf>
    <xf numFmtId="0" fontId="16" fillId="0" borderId="17" xfId="0" applyFont="1" applyBorder="1" applyAlignment="1">
      <alignment vertical="top"/>
    </xf>
    <xf numFmtId="0" fontId="16" fillId="0" borderId="17" xfId="0" applyFont="1" applyBorder="1" applyAlignment="1">
      <alignment vertical="top"/>
    </xf>
    <xf numFmtId="0" fontId="16" fillId="0" borderId="28" xfId="0" applyFont="1" applyBorder="1" applyAlignment="1">
      <alignment horizontal="left" vertical="top" wrapText="1"/>
    </xf>
    <xf numFmtId="0" fontId="16" fillId="0" borderId="31" xfId="0" applyFont="1" applyBorder="1" applyAlignment="1">
      <alignment horizontal="center" vertical="top" shrinkToFit="1"/>
    </xf>
    <xf numFmtId="165" fontId="16" fillId="0" borderId="28" xfId="0" applyNumberFormat="1" applyFont="1" applyBorder="1" applyAlignment="1">
      <alignment vertical="top" shrinkToFit="1"/>
    </xf>
    <xf numFmtId="4" fontId="16" fillId="0" borderId="28" xfId="0" applyNumberFormat="1" applyFont="1" applyBorder="1" applyAlignment="1">
      <alignment vertical="top" shrinkToFit="1"/>
    </xf>
    <xf numFmtId="4" fontId="16" fillId="0" borderId="17" xfId="0" applyNumberFormat="1" applyFont="1" applyBorder="1" applyAlignment="1">
      <alignment vertical="top" shrinkToFit="1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center" vertical="top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49" fontId="12" fillId="0" borderId="17" xfId="0" applyNumberFormat="1" applyFont="1" applyBorder="1" applyAlignment="1">
      <alignment vertical="center" wrapText="1"/>
    </xf>
    <xf numFmtId="3" fontId="0" fillId="0" borderId="6" xfId="0" applyNumberFormat="1" applyFont="1" applyBorder="1"/>
    <xf numFmtId="3" fontId="0" fillId="3" borderId="13" xfId="0" applyNumberFormat="1" applyFont="1" applyFill="1" applyBorder="1"/>
    <xf numFmtId="49" fontId="12" fillId="0" borderId="25" xfId="0" applyNumberFormat="1" applyFont="1" applyBorder="1" applyAlignment="1">
      <alignment vertical="center" wrapText="1"/>
    </xf>
    <xf numFmtId="49" fontId="12" fillId="0" borderId="24" xfId="0" applyNumberFormat="1" applyFont="1" applyBorder="1" applyAlignment="1">
      <alignment vertical="center" wrapText="1"/>
    </xf>
    <xf numFmtId="4" fontId="11" fillId="3" borderId="19" xfId="0" applyNumberFormat="1" applyFont="1" applyFill="1" applyBorder="1" applyAlignment="1">
      <alignment horizontal="right" vertical="center"/>
    </xf>
    <xf numFmtId="0" fontId="0" fillId="0" borderId="8" xfId="0" applyFont="1" applyBorder="1" applyAlignment="1">
      <alignment horizontal="center"/>
    </xf>
    <xf numFmtId="3" fontId="0" fillId="0" borderId="8" xfId="0" applyNumberFormat="1" applyBorder="1"/>
    <xf numFmtId="3" fontId="0" fillId="0" borderId="0" xfId="0" applyNumberFormat="1" applyFont="1" applyBorder="1"/>
    <xf numFmtId="4" fontId="8" fillId="0" borderId="16" xfId="0" applyNumberFormat="1" applyFont="1" applyBorder="1" applyAlignment="1">
      <alignment vertical="center"/>
    </xf>
    <xf numFmtId="4" fontId="8" fillId="0" borderId="16" xfId="0" applyNumberFormat="1" applyFont="1" applyBorder="1" applyAlignment="1">
      <alignment horizontal="right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8" xfId="0" applyNumberFormat="1" applyFont="1" applyBorder="1" applyAlignment="1">
      <alignment horizontal="right" vertical="center"/>
    </xf>
    <xf numFmtId="4" fontId="7" fillId="0" borderId="13" xfId="0" applyNumberFormat="1" applyFont="1" applyBorder="1" applyAlignment="1">
      <alignment horizontal="right" vertical="center" indent="1"/>
    </xf>
    <xf numFmtId="4" fontId="7" fillId="0" borderId="14" xfId="0" applyNumberFormat="1" applyFont="1" applyBorder="1" applyAlignment="1">
      <alignment horizontal="right" vertical="center" indent="1"/>
    </xf>
    <xf numFmtId="4" fontId="8" fillId="0" borderId="13" xfId="0" applyNumberFormat="1" applyFont="1" applyBorder="1" applyAlignment="1">
      <alignment horizontal="right" vertical="center" indent="1"/>
    </xf>
    <xf numFmtId="4" fontId="8" fillId="0" borderId="14" xfId="0" applyNumberFormat="1" applyFont="1" applyBorder="1" applyAlignment="1">
      <alignment horizontal="right" vertical="center" indent="1"/>
    </xf>
    <xf numFmtId="0" fontId="4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1" fontId="0" fillId="0" borderId="6" xfId="0" applyNumberFormat="1" applyFont="1" applyBorder="1" applyAlignment="1">
      <alignment horizontal="right" indent="1"/>
    </xf>
    <xf numFmtId="0" fontId="0" fillId="0" borderId="6" xfId="0" applyFont="1" applyBorder="1" applyAlignment="1">
      <alignment horizontal="right" indent="1"/>
    </xf>
    <xf numFmtId="0" fontId="0" fillId="0" borderId="7" xfId="0" applyFont="1" applyBorder="1" applyAlignment="1">
      <alignment horizontal="right" indent="1"/>
    </xf>
    <xf numFmtId="0" fontId="6" fillId="0" borderId="0" xfId="0" applyFont="1" applyBorder="1" applyAlignment="1">
      <alignment horizontal="center" vertical="top"/>
    </xf>
    <xf numFmtId="49" fontId="0" fillId="0" borderId="29" xfId="0" applyNumberFormat="1" applyBorder="1" applyAlignment="1">
      <alignment vertical="center" shrinkToFit="1"/>
    </xf>
    <xf numFmtId="0" fontId="6" fillId="0" borderId="0" xfId="0" applyFont="1" applyBorder="1" applyAlignment="1">
      <alignment horizontal="center"/>
    </xf>
    <xf numFmtId="49" fontId="0" fillId="0" borderId="29" xfId="0" applyNumberFormat="1" applyFont="1" applyBorder="1" applyAlignment="1">
      <alignment vertical="center"/>
    </xf>
    <xf numFmtId="49" fontId="0" fillId="3" borderId="29" xfId="0" applyNumberFormat="1" applyFont="1" applyFill="1" applyBorder="1" applyAlignment="1">
      <alignment vertical="center"/>
    </xf>
  </cellXfs>
  <cellStyles count="2">
    <cellStyle name="normální" xfId="0" builtinId="0"/>
    <cellStyle name="Vysvětlující text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BDBDB"/>
      <rgbColor rgb="FF808080"/>
      <rgbColor rgb="FF9999FF"/>
      <rgbColor rgb="FF993366"/>
      <rgbColor rgb="FFFFFFCC"/>
      <rgbColor rgb="FFCCFFFF"/>
      <rgbColor rgb="FF660066"/>
      <rgbColor rgb="FFFF9966"/>
      <rgbColor rgb="FF0066CC"/>
      <rgbColor rgb="FFD6E1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66FF66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UILDpowerS/Templates/Rozpocty/Sablon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Normal="100" workbookViewId="0">
      <selection activeCell="A2" sqref="A2"/>
    </sheetView>
  </sheetViews>
  <sheetFormatPr defaultRowHeight="12.75"/>
  <cols>
    <col min="1" max="1025" width="8.7109375" customWidth="1"/>
  </cols>
  <sheetData>
    <row r="1" spans="1:7">
      <c r="A1" s="1" t="s">
        <v>0</v>
      </c>
    </row>
    <row r="2" spans="1:7" ht="57.75" customHeight="1">
      <c r="A2" s="199" t="s">
        <v>1</v>
      </c>
      <c r="B2" s="199"/>
      <c r="C2" s="199"/>
      <c r="D2" s="199"/>
      <c r="E2" s="199"/>
      <c r="F2" s="199"/>
      <c r="G2" s="199"/>
    </row>
  </sheetData>
  <mergeCells count="1">
    <mergeCell ref="A2:G2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53"/>
  <sheetViews>
    <sheetView showGridLines="0" topLeftCell="B26" zoomScaleNormal="100" zoomScalePageLayoutView="75" workbookViewId="0">
      <selection activeCell="N11" sqref="N11"/>
    </sheetView>
  </sheetViews>
  <sheetFormatPr defaultRowHeight="12.75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2" customWidth="1"/>
    <col min="8" max="8" width="12.7109375" customWidth="1"/>
    <col min="9" max="9" width="12.7109375" style="2" customWidth="1"/>
    <col min="10" max="10" width="6.7109375" style="2" customWidth="1"/>
    <col min="11" max="11" width="4.28515625" customWidth="1"/>
    <col min="12" max="15" width="10.7109375" customWidth="1"/>
    <col min="16" max="1025" width="9" customWidth="1"/>
  </cols>
  <sheetData>
    <row r="1" spans="1:15" ht="33.75" customHeight="1">
      <c r="A1" s="3" t="s">
        <v>2</v>
      </c>
      <c r="B1" s="217" t="s">
        <v>3</v>
      </c>
      <c r="C1" s="217"/>
      <c r="D1" s="217"/>
      <c r="E1" s="217"/>
      <c r="F1" s="217"/>
      <c r="G1" s="217"/>
      <c r="H1" s="217"/>
      <c r="I1" s="217"/>
      <c r="J1" s="217"/>
    </row>
    <row r="2" spans="1:15" ht="23.25" customHeight="1">
      <c r="A2" s="4"/>
      <c r="B2" s="5" t="s">
        <v>4</v>
      </c>
      <c r="C2" s="6"/>
      <c r="D2" s="7" t="s">
        <v>5</v>
      </c>
      <c r="E2" s="7" t="s">
        <v>6</v>
      </c>
      <c r="F2" s="8"/>
      <c r="G2" s="9"/>
      <c r="H2" s="8"/>
      <c r="I2" s="9"/>
      <c r="J2" s="10"/>
      <c r="O2" s="11"/>
    </row>
    <row r="3" spans="1:15" ht="23.25" customHeight="1">
      <c r="A3" s="4"/>
      <c r="B3" s="12" t="s">
        <v>7</v>
      </c>
      <c r="C3" s="6"/>
      <c r="D3" s="13" t="s">
        <v>8</v>
      </c>
      <c r="E3" s="13" t="s">
        <v>9</v>
      </c>
      <c r="F3" s="14"/>
      <c r="G3" s="14"/>
      <c r="H3" s="6"/>
      <c r="I3" s="15"/>
      <c r="J3" s="16"/>
    </row>
    <row r="4" spans="1:15" ht="23.25" customHeight="1">
      <c r="A4" s="4"/>
      <c r="B4" s="17" t="s">
        <v>10</v>
      </c>
      <c r="C4" s="18"/>
      <c r="D4" s="19" t="s">
        <v>11</v>
      </c>
      <c r="E4" s="19" t="s">
        <v>9</v>
      </c>
      <c r="F4" s="20"/>
      <c r="G4" s="21"/>
      <c r="H4" s="20"/>
      <c r="I4" s="21"/>
      <c r="J4" s="22"/>
    </row>
    <row r="5" spans="1:15" ht="24" customHeight="1">
      <c r="A5" s="4"/>
      <c r="B5" s="23" t="s">
        <v>12</v>
      </c>
      <c r="C5" s="24"/>
      <c r="D5" s="25" t="s">
        <v>13</v>
      </c>
      <c r="E5" s="26"/>
      <c r="F5" s="26"/>
      <c r="G5" s="26"/>
      <c r="H5" s="27" t="s">
        <v>14</v>
      </c>
      <c r="I5" s="28" t="s">
        <v>15</v>
      </c>
      <c r="J5" s="29"/>
    </row>
    <row r="6" spans="1:15" ht="15.75" customHeight="1">
      <c r="A6" s="4"/>
      <c r="B6" s="30"/>
      <c r="C6" s="26"/>
      <c r="D6" s="25" t="s">
        <v>16</v>
      </c>
      <c r="E6" s="26"/>
      <c r="F6" s="26"/>
      <c r="G6" s="26"/>
      <c r="H6" s="27" t="s">
        <v>17</v>
      </c>
      <c r="I6" s="31"/>
      <c r="J6" s="29"/>
    </row>
    <row r="7" spans="1:15" ht="15.75" customHeight="1">
      <c r="A7" s="4"/>
      <c r="B7" s="32"/>
      <c r="C7" s="33"/>
      <c r="D7" s="34"/>
      <c r="E7" s="35"/>
      <c r="F7" s="35"/>
      <c r="G7" s="35"/>
      <c r="H7" s="36"/>
      <c r="I7" s="35"/>
      <c r="J7" s="37"/>
    </row>
    <row r="8" spans="1:15" ht="24" hidden="1" customHeight="1">
      <c r="A8" s="4"/>
      <c r="B8" s="23" t="s">
        <v>18</v>
      </c>
      <c r="C8" s="24"/>
      <c r="D8" s="38"/>
      <c r="E8" s="24"/>
      <c r="F8" s="24"/>
      <c r="G8" s="39"/>
      <c r="H8" s="27" t="s">
        <v>14</v>
      </c>
      <c r="I8" s="31"/>
      <c r="J8" s="29"/>
    </row>
    <row r="9" spans="1:15" ht="15.75" hidden="1" customHeight="1">
      <c r="A9" s="4"/>
      <c r="B9" s="4"/>
      <c r="C9" s="24"/>
      <c r="D9" s="38"/>
      <c r="E9" s="24"/>
      <c r="F9" s="24"/>
      <c r="G9" s="39"/>
      <c r="H9" s="27" t="s">
        <v>17</v>
      </c>
      <c r="I9" s="31"/>
      <c r="J9" s="29"/>
    </row>
    <row r="10" spans="1:15" ht="15.75" hidden="1" customHeight="1">
      <c r="A10" s="4"/>
      <c r="B10" s="40"/>
      <c r="C10" s="33"/>
      <c r="D10" s="41"/>
      <c r="E10" s="42"/>
      <c r="F10" s="42"/>
      <c r="G10" s="43"/>
      <c r="H10" s="43"/>
      <c r="I10" s="44"/>
      <c r="J10" s="37"/>
    </row>
    <row r="11" spans="1:15" ht="24" customHeight="1">
      <c r="A11" s="4"/>
      <c r="B11" s="23" t="s">
        <v>19</v>
      </c>
      <c r="C11" s="24"/>
      <c r="D11" s="218"/>
      <c r="E11" s="218"/>
      <c r="F11" s="218"/>
      <c r="G11" s="218"/>
      <c r="H11" s="27" t="s">
        <v>14</v>
      </c>
      <c r="I11" s="31"/>
      <c r="J11" s="29"/>
    </row>
    <row r="12" spans="1:15" ht="15.75" customHeight="1">
      <c r="A12" s="4"/>
      <c r="B12" s="30"/>
      <c r="C12" s="26"/>
      <c r="D12" s="219"/>
      <c r="E12" s="219"/>
      <c r="F12" s="219"/>
      <c r="G12" s="219"/>
      <c r="H12" s="27" t="s">
        <v>17</v>
      </c>
      <c r="I12" s="31"/>
      <c r="J12" s="29"/>
    </row>
    <row r="13" spans="1:15" ht="15.75" customHeight="1">
      <c r="A13" s="4"/>
      <c r="B13" s="32"/>
      <c r="C13" s="33"/>
      <c r="D13" s="220"/>
      <c r="E13" s="220"/>
      <c r="F13" s="220"/>
      <c r="G13" s="220"/>
      <c r="H13" s="45"/>
      <c r="I13" s="35"/>
      <c r="J13" s="37"/>
    </row>
    <row r="14" spans="1:15" ht="24" customHeight="1">
      <c r="A14" s="4"/>
      <c r="B14" s="46" t="s">
        <v>20</v>
      </c>
      <c r="C14" s="47"/>
      <c r="D14" s="48"/>
      <c r="E14" s="49"/>
      <c r="F14" s="49"/>
      <c r="G14" s="49"/>
      <c r="H14" s="50"/>
      <c r="I14" s="49"/>
      <c r="J14" s="51"/>
    </row>
    <row r="15" spans="1:15" ht="32.25" customHeight="1">
      <c r="A15" s="4"/>
      <c r="B15" s="40" t="s">
        <v>21</v>
      </c>
      <c r="C15" s="52"/>
      <c r="D15" s="43"/>
      <c r="E15" s="221"/>
      <c r="F15" s="221"/>
      <c r="G15" s="222"/>
      <c r="H15" s="222"/>
      <c r="I15" s="223" t="s">
        <v>22</v>
      </c>
      <c r="J15" s="223"/>
    </row>
    <row r="16" spans="1:15" ht="23.25" customHeight="1">
      <c r="A16" s="53" t="s">
        <v>23</v>
      </c>
      <c r="B16" s="54" t="s">
        <v>23</v>
      </c>
      <c r="C16" s="55"/>
      <c r="D16" s="56"/>
      <c r="E16" s="213"/>
      <c r="F16" s="213"/>
      <c r="G16" s="213"/>
      <c r="H16" s="213"/>
      <c r="I16" s="214">
        <v>0</v>
      </c>
      <c r="J16" s="214"/>
    </row>
    <row r="17" spans="1:10" ht="23.25" customHeight="1">
      <c r="A17" s="53" t="s">
        <v>24</v>
      </c>
      <c r="B17" s="54" t="s">
        <v>24</v>
      </c>
      <c r="C17" s="55"/>
      <c r="D17" s="56"/>
      <c r="E17" s="213"/>
      <c r="F17" s="213"/>
      <c r="G17" s="213"/>
      <c r="H17" s="213"/>
      <c r="I17" s="214">
        <v>0</v>
      </c>
      <c r="J17" s="214"/>
    </row>
    <row r="18" spans="1:10" ht="23.25" customHeight="1">
      <c r="A18" s="53" t="s">
        <v>25</v>
      </c>
      <c r="B18" s="54" t="s">
        <v>25</v>
      </c>
      <c r="C18" s="55"/>
      <c r="D18" s="56"/>
      <c r="E18" s="213"/>
      <c r="F18" s="213"/>
      <c r="G18" s="213"/>
      <c r="H18" s="213"/>
      <c r="I18" s="214">
        <v>0</v>
      </c>
      <c r="J18" s="214"/>
    </row>
    <row r="19" spans="1:10" ht="23.25" customHeight="1">
      <c r="A19" s="53" t="s">
        <v>26</v>
      </c>
      <c r="B19" s="54" t="s">
        <v>27</v>
      </c>
      <c r="C19" s="55"/>
      <c r="D19" s="56"/>
      <c r="E19" s="213"/>
      <c r="F19" s="213"/>
      <c r="G19" s="213"/>
      <c r="H19" s="213"/>
      <c r="I19" s="214">
        <v>0</v>
      </c>
      <c r="J19" s="214"/>
    </row>
    <row r="20" spans="1:10" ht="23.25" customHeight="1">
      <c r="A20" s="53" t="s">
        <v>28</v>
      </c>
      <c r="B20" s="54" t="s">
        <v>29</v>
      </c>
      <c r="C20" s="55"/>
      <c r="D20" s="56"/>
      <c r="E20" s="213"/>
      <c r="F20" s="213"/>
      <c r="G20" s="213"/>
      <c r="H20" s="213"/>
      <c r="I20" s="214">
        <v>0</v>
      </c>
      <c r="J20" s="214"/>
    </row>
    <row r="21" spans="1:10" ht="23.25" customHeight="1">
      <c r="A21" s="4"/>
      <c r="B21" s="57" t="s">
        <v>22</v>
      </c>
      <c r="C21" s="58"/>
      <c r="D21" s="59"/>
      <c r="E21" s="215"/>
      <c r="F21" s="215"/>
      <c r="G21" s="215"/>
      <c r="H21" s="215"/>
      <c r="I21" s="216">
        <f>SUM(I16:J20)</f>
        <v>0</v>
      </c>
      <c r="J21" s="216"/>
    </row>
    <row r="22" spans="1:10" ht="33" customHeight="1">
      <c r="A22" s="4"/>
      <c r="B22" s="60" t="s">
        <v>30</v>
      </c>
      <c r="C22" s="55"/>
      <c r="D22" s="56"/>
      <c r="E22" s="61"/>
      <c r="F22" s="62"/>
      <c r="G22" s="63"/>
      <c r="H22" s="63"/>
      <c r="I22" s="63"/>
      <c r="J22" s="64"/>
    </row>
    <row r="23" spans="1:10" ht="23.25" customHeight="1">
      <c r="A23" s="4"/>
      <c r="B23" s="65" t="s">
        <v>31</v>
      </c>
      <c r="C23" s="55"/>
      <c r="D23" s="56"/>
      <c r="E23" s="66">
        <v>15</v>
      </c>
      <c r="F23" s="62" t="s">
        <v>32</v>
      </c>
      <c r="G23" s="209">
        <v>0</v>
      </c>
      <c r="H23" s="209"/>
      <c r="I23" s="209"/>
      <c r="J23" s="64" t="str">
        <f t="shared" ref="J23:J28" si="0">Mena</f>
        <v>CZK</v>
      </c>
    </row>
    <row r="24" spans="1:10" ht="23.25" customHeight="1">
      <c r="A24" s="4"/>
      <c r="B24" s="65" t="s">
        <v>33</v>
      </c>
      <c r="C24" s="55"/>
      <c r="D24" s="56"/>
      <c r="E24" s="66">
        <f>SazbaDPH1</f>
        <v>15</v>
      </c>
      <c r="F24" s="62" t="s">
        <v>32</v>
      </c>
      <c r="G24" s="210">
        <v>0</v>
      </c>
      <c r="H24" s="210"/>
      <c r="I24" s="210"/>
      <c r="J24" s="64" t="str">
        <f t="shared" si="0"/>
        <v>CZK</v>
      </c>
    </row>
    <row r="25" spans="1:10" ht="23.25" customHeight="1">
      <c r="A25" s="4"/>
      <c r="B25" s="65" t="s">
        <v>34</v>
      </c>
      <c r="C25" s="55"/>
      <c r="D25" s="56"/>
      <c r="E25" s="66">
        <v>21</v>
      </c>
      <c r="F25" s="62" t="s">
        <v>32</v>
      </c>
      <c r="G25" s="209">
        <v>0</v>
      </c>
      <c r="H25" s="209"/>
      <c r="I25" s="209"/>
      <c r="J25" s="64" t="str">
        <f t="shared" si="0"/>
        <v>CZK</v>
      </c>
    </row>
    <row r="26" spans="1:10" ht="23.25" customHeight="1">
      <c r="A26" s="4"/>
      <c r="B26" s="67" t="s">
        <v>35</v>
      </c>
      <c r="C26" s="68"/>
      <c r="D26" s="69"/>
      <c r="E26" s="70">
        <f>SazbaDPH2</f>
        <v>21</v>
      </c>
      <c r="F26" s="71" t="s">
        <v>32</v>
      </c>
      <c r="G26" s="211">
        <v>0</v>
      </c>
      <c r="H26" s="211"/>
      <c r="I26" s="211"/>
      <c r="J26" s="72" t="str">
        <f t="shared" si="0"/>
        <v>CZK</v>
      </c>
    </row>
    <row r="27" spans="1:10" ht="23.25" customHeight="1">
      <c r="A27" s="4"/>
      <c r="B27" s="23" t="s">
        <v>36</v>
      </c>
      <c r="C27" s="73"/>
      <c r="D27" s="74"/>
      <c r="E27" s="73"/>
      <c r="F27" s="75"/>
      <c r="G27" s="212">
        <v>0</v>
      </c>
      <c r="H27" s="212"/>
      <c r="I27" s="212"/>
      <c r="J27" s="76" t="str">
        <f t="shared" si="0"/>
        <v>CZK</v>
      </c>
    </row>
    <row r="28" spans="1:10" ht="27.75" hidden="1" customHeight="1">
      <c r="A28" s="4"/>
      <c r="B28" s="77" t="s">
        <v>37</v>
      </c>
      <c r="C28" s="78"/>
      <c r="D28" s="78"/>
      <c r="E28" s="79"/>
      <c r="F28" s="80"/>
      <c r="G28" s="205">
        <v>233354.2</v>
      </c>
      <c r="H28" s="205"/>
      <c r="I28" s="205"/>
      <c r="J28" s="81" t="str">
        <f t="shared" si="0"/>
        <v>CZK</v>
      </c>
    </row>
    <row r="29" spans="1:10" ht="27.75" customHeight="1">
      <c r="A29" s="4"/>
      <c r="B29" s="77" t="s">
        <v>38</v>
      </c>
      <c r="C29" s="82"/>
      <c r="D29" s="82"/>
      <c r="E29" s="82"/>
      <c r="F29" s="82"/>
      <c r="G29" s="205">
        <v>0</v>
      </c>
      <c r="H29" s="205"/>
      <c r="I29" s="205"/>
      <c r="J29" s="83" t="s">
        <v>39</v>
      </c>
    </row>
    <row r="30" spans="1:10" ht="12.75" customHeight="1">
      <c r="A30" s="4"/>
      <c r="B30" s="4"/>
      <c r="C30" s="24"/>
      <c r="D30" s="24"/>
      <c r="E30" s="24"/>
      <c r="F30" s="24"/>
      <c r="G30" s="39"/>
      <c r="H30" s="24"/>
      <c r="I30" s="39"/>
      <c r="J30" s="84"/>
    </row>
    <row r="31" spans="1:10" ht="30" customHeight="1">
      <c r="A31" s="4"/>
      <c r="B31" s="4"/>
      <c r="C31" s="24"/>
      <c r="D31" s="24"/>
      <c r="E31" s="24"/>
      <c r="F31" s="24"/>
      <c r="G31" s="39"/>
      <c r="H31" s="24"/>
      <c r="I31" s="39"/>
      <c r="J31" s="84"/>
    </row>
    <row r="32" spans="1:10" ht="18.75" customHeight="1">
      <c r="A32" s="4"/>
      <c r="B32" s="85"/>
      <c r="C32" s="86" t="s">
        <v>40</v>
      </c>
      <c r="D32" s="87"/>
      <c r="E32" s="88"/>
      <c r="F32" s="86" t="s">
        <v>41</v>
      </c>
      <c r="G32" s="88"/>
      <c r="H32" s="89"/>
      <c r="I32" s="88"/>
      <c r="J32" s="84"/>
    </row>
    <row r="33" spans="1:10" ht="47.25" customHeight="1">
      <c r="A33" s="4"/>
      <c r="B33" s="4"/>
      <c r="C33" s="24"/>
      <c r="D33" s="24"/>
      <c r="E33" s="24"/>
      <c r="F33" s="24"/>
      <c r="G33" s="39"/>
      <c r="H33" s="24"/>
      <c r="I33" s="39"/>
      <c r="J33" s="84"/>
    </row>
    <row r="34" spans="1:10" s="1" customFormat="1" ht="18.75" customHeight="1">
      <c r="A34" s="90"/>
      <c r="B34" s="90"/>
      <c r="C34" s="91"/>
      <c r="D34" s="92"/>
      <c r="E34" s="92"/>
      <c r="F34" s="91"/>
      <c r="G34" s="93"/>
      <c r="H34" s="91"/>
      <c r="I34" s="93"/>
      <c r="J34" s="94"/>
    </row>
    <row r="35" spans="1:10" ht="12.75" customHeight="1">
      <c r="A35" s="4"/>
      <c r="B35" s="4"/>
      <c r="C35" s="24"/>
      <c r="D35" s="206" t="s">
        <v>42</v>
      </c>
      <c r="E35" s="206"/>
      <c r="F35" s="24"/>
      <c r="G35" s="39"/>
      <c r="H35" s="95"/>
      <c r="I35" s="39"/>
      <c r="J35" s="84"/>
    </row>
    <row r="36" spans="1:10" ht="13.5" customHeight="1">
      <c r="A36" s="96"/>
      <c r="B36" s="96"/>
      <c r="C36" s="97"/>
      <c r="D36" s="97"/>
      <c r="E36" s="97"/>
      <c r="F36" s="97"/>
      <c r="G36" s="98"/>
      <c r="H36" s="97"/>
      <c r="I36" s="98"/>
      <c r="J36" s="99"/>
    </row>
    <row r="37" spans="1:10" ht="27" hidden="1" customHeight="1">
      <c r="B37" s="100" t="s">
        <v>43</v>
      </c>
      <c r="C37" s="101"/>
      <c r="D37" s="101"/>
      <c r="E37" s="101"/>
      <c r="F37" s="102"/>
      <c r="G37" s="102"/>
      <c r="H37" s="102"/>
      <c r="I37" s="102"/>
      <c r="J37" s="101"/>
    </row>
    <row r="38" spans="1:10" ht="25.5" hidden="1" customHeight="1">
      <c r="A38" s="103" t="s">
        <v>44</v>
      </c>
      <c r="B38" s="104" t="s">
        <v>45</v>
      </c>
      <c r="C38" s="105" t="s">
        <v>46</v>
      </c>
      <c r="D38" s="106"/>
      <c r="E38" s="106"/>
      <c r="F38" s="107" t="str">
        <f>B23</f>
        <v>Základ pro sníženou DPH</v>
      </c>
      <c r="G38" s="107" t="str">
        <f>B25</f>
        <v>Základ pro základní DPH</v>
      </c>
      <c r="H38" s="108" t="s">
        <v>47</v>
      </c>
      <c r="I38" s="108" t="s">
        <v>48</v>
      </c>
      <c r="J38" s="109" t="s">
        <v>32</v>
      </c>
    </row>
    <row r="39" spans="1:10" ht="25.5" hidden="1" customHeight="1">
      <c r="A39" s="103">
        <v>1</v>
      </c>
      <c r="B39" s="110" t="s">
        <v>49</v>
      </c>
      <c r="C39" s="207"/>
      <c r="D39" s="207"/>
      <c r="E39" s="207"/>
      <c r="F39" s="111">
        <v>0</v>
      </c>
      <c r="G39" s="112">
        <v>233354.2</v>
      </c>
      <c r="H39" s="113">
        <v>49004.38</v>
      </c>
      <c r="I39" s="113">
        <v>282358.58</v>
      </c>
      <c r="J39" s="114">
        <f>IF(CenaCelkemVypocet=0,"",I39/CenaCelkemVypocet*100)</f>
        <v>100</v>
      </c>
    </row>
    <row r="40" spans="1:10" ht="25.5" hidden="1" customHeight="1">
      <c r="A40" s="103">
        <v>2</v>
      </c>
      <c r="B40" s="115" t="s">
        <v>8</v>
      </c>
      <c r="C40" s="208" t="s">
        <v>9</v>
      </c>
      <c r="D40" s="208"/>
      <c r="E40" s="208"/>
      <c r="F40" s="116">
        <v>0</v>
      </c>
      <c r="G40" s="117">
        <v>233354.2</v>
      </c>
      <c r="H40" s="117">
        <v>49004.38</v>
      </c>
      <c r="I40" s="117">
        <v>282358.58</v>
      </c>
      <c r="J40" s="118">
        <f>IF(CenaCelkemVypocet=0,"",I40/CenaCelkemVypocet*100)</f>
        <v>100</v>
      </c>
    </row>
    <row r="41" spans="1:10" ht="25.5" hidden="1" customHeight="1">
      <c r="A41" s="103">
        <v>3</v>
      </c>
      <c r="B41" s="119" t="s">
        <v>11</v>
      </c>
      <c r="C41" s="201" t="s">
        <v>9</v>
      </c>
      <c r="D41" s="201"/>
      <c r="E41" s="201"/>
      <c r="F41" s="120">
        <v>0</v>
      </c>
      <c r="G41" s="121">
        <v>233354.2</v>
      </c>
      <c r="H41" s="121">
        <v>49004.38</v>
      </c>
      <c r="I41" s="121">
        <v>282358.58</v>
      </c>
      <c r="J41" s="122">
        <f>IF(CenaCelkemVypocet=0,"",I41/CenaCelkemVypocet*100)</f>
        <v>100</v>
      </c>
    </row>
    <row r="42" spans="1:10" ht="25.5" hidden="1" customHeight="1">
      <c r="A42" s="103"/>
      <c r="B42" s="202" t="s">
        <v>50</v>
      </c>
      <c r="C42" s="202"/>
      <c r="D42" s="202"/>
      <c r="E42" s="202"/>
      <c r="F42" s="123">
        <f>SUMIF(A39:A41,"=1",F39:F41)</f>
        <v>0</v>
      </c>
      <c r="G42" s="124">
        <f>SUMIF(A39:A41,"=1",G39:G41)</f>
        <v>233354.2</v>
      </c>
      <c r="H42" s="124">
        <f>SUMIF(A39:A41,"=1",H39:H41)</f>
        <v>49004.38</v>
      </c>
      <c r="I42" s="124">
        <f>SUMIF(A39:A41,"=1",I39:I41)</f>
        <v>282358.58</v>
      </c>
      <c r="J42" s="125">
        <f>SUMIF(A39:A41,"=1",J39:J41)</f>
        <v>100</v>
      </c>
    </row>
    <row r="46" spans="1:10" ht="15.75">
      <c r="B46" s="126" t="s">
        <v>51</v>
      </c>
    </row>
    <row r="48" spans="1:10" ht="25.5" customHeight="1">
      <c r="A48" s="127"/>
      <c r="B48" s="128" t="s">
        <v>45</v>
      </c>
      <c r="C48" s="128" t="s">
        <v>46</v>
      </c>
      <c r="D48" s="129"/>
      <c r="E48" s="129"/>
      <c r="F48" s="130" t="s">
        <v>52</v>
      </c>
      <c r="G48" s="130"/>
      <c r="H48" s="130"/>
      <c r="I48" s="130" t="s">
        <v>22</v>
      </c>
      <c r="J48" s="130" t="s">
        <v>32</v>
      </c>
    </row>
    <row r="49" spans="1:10" ht="25.5" customHeight="1">
      <c r="A49" s="131"/>
      <c r="B49" s="132" t="s">
        <v>11</v>
      </c>
      <c r="C49" s="203" t="s">
        <v>53</v>
      </c>
      <c r="D49" s="203"/>
      <c r="E49" s="203"/>
      <c r="F49" s="133" t="s">
        <v>23</v>
      </c>
      <c r="G49" s="134"/>
      <c r="H49" s="134"/>
      <c r="I49" s="134">
        <v>0</v>
      </c>
      <c r="J49" s="135" t="str">
        <f>IF(I53=0,"",I49/I53*100)</f>
        <v/>
      </c>
    </row>
    <row r="50" spans="1:10" ht="25.5" customHeight="1">
      <c r="A50" s="131"/>
      <c r="B50" s="136" t="s">
        <v>54</v>
      </c>
      <c r="C50" s="204" t="s">
        <v>55</v>
      </c>
      <c r="D50" s="204"/>
      <c r="E50" s="204"/>
      <c r="F50" s="137" t="s">
        <v>23</v>
      </c>
      <c r="G50" s="138"/>
      <c r="H50" s="138"/>
      <c r="I50" s="138">
        <v>0</v>
      </c>
      <c r="J50" s="139" t="str">
        <f>IF(I53=0,"",I50/I53*100)</f>
        <v/>
      </c>
    </row>
    <row r="51" spans="1:10" ht="25.5" customHeight="1">
      <c r="A51" s="131"/>
      <c r="B51" s="136" t="s">
        <v>56</v>
      </c>
      <c r="C51" s="204" t="s">
        <v>57</v>
      </c>
      <c r="D51" s="204"/>
      <c r="E51" s="204"/>
      <c r="F51" s="137" t="s">
        <v>23</v>
      </c>
      <c r="G51" s="138"/>
      <c r="H51" s="138"/>
      <c r="I51" s="138">
        <v>0</v>
      </c>
      <c r="J51" s="139" t="str">
        <f>IF(I53=0,"",I51/I53*100)</f>
        <v/>
      </c>
    </row>
    <row r="52" spans="1:10" ht="25.5" customHeight="1">
      <c r="A52" s="131"/>
      <c r="B52" s="140" t="s">
        <v>58</v>
      </c>
      <c r="C52" s="200" t="s">
        <v>59</v>
      </c>
      <c r="D52" s="200"/>
      <c r="E52" s="200"/>
      <c r="F52" s="141" t="s">
        <v>23</v>
      </c>
      <c r="G52" s="142"/>
      <c r="H52" s="142"/>
      <c r="I52" s="142">
        <v>0</v>
      </c>
      <c r="J52" s="143" t="str">
        <f>IF(I53=0,"",I52/I53*100)</f>
        <v/>
      </c>
    </row>
    <row r="53" spans="1:10" ht="25.5" customHeight="1">
      <c r="A53" s="144"/>
      <c r="B53" s="145" t="s">
        <v>48</v>
      </c>
      <c r="C53" s="145"/>
      <c r="D53" s="146"/>
      <c r="E53" s="146"/>
      <c r="F53" s="147"/>
      <c r="G53" s="148"/>
      <c r="H53" s="148"/>
      <c r="I53" s="148">
        <f>SUM(I49:I52)</f>
        <v>0</v>
      </c>
      <c r="J53" s="149">
        <f>SUM(J49:J52)</f>
        <v>0</v>
      </c>
    </row>
  </sheetData>
  <mergeCells count="41">
    <mergeCell ref="B1:J1"/>
    <mergeCell ref="D11:G11"/>
    <mergeCell ref="D12:G12"/>
    <mergeCell ref="D13:G13"/>
    <mergeCell ref="E15:F15"/>
    <mergeCell ref="G15:H15"/>
    <mergeCell ref="I15:J15"/>
    <mergeCell ref="E16:F16"/>
    <mergeCell ref="G16:H16"/>
    <mergeCell ref="I16:J16"/>
    <mergeCell ref="E17:F17"/>
    <mergeCell ref="G17:H17"/>
    <mergeCell ref="I17:J17"/>
    <mergeCell ref="E18:F18"/>
    <mergeCell ref="G18:H18"/>
    <mergeCell ref="I18:J18"/>
    <mergeCell ref="E19:F19"/>
    <mergeCell ref="G19:H19"/>
    <mergeCell ref="I19:J19"/>
    <mergeCell ref="E20:F20"/>
    <mergeCell ref="G20:H20"/>
    <mergeCell ref="I20:J20"/>
    <mergeCell ref="E21:F21"/>
    <mergeCell ref="G21:H21"/>
    <mergeCell ref="I21:J21"/>
    <mergeCell ref="G23:I23"/>
    <mergeCell ref="G24:I24"/>
    <mergeCell ref="G25:I25"/>
    <mergeCell ref="G26:I26"/>
    <mergeCell ref="G27:I27"/>
    <mergeCell ref="G28:I28"/>
    <mergeCell ref="G29:I29"/>
    <mergeCell ref="D35:E35"/>
    <mergeCell ref="C39:E39"/>
    <mergeCell ref="C40:E40"/>
    <mergeCell ref="C52:E52"/>
    <mergeCell ref="C41:E41"/>
    <mergeCell ref="B42:E42"/>
    <mergeCell ref="C49:E49"/>
    <mergeCell ref="C50:E50"/>
    <mergeCell ref="C51:E51"/>
  </mergeCells>
  <pageMargins left="0.39374999999999999" right="0.196527777777778" top="0.59027777777777801" bottom="0.39305555555555599" header="0.51180555555555496" footer="0.196527777777778"/>
  <pageSetup paperSize="9" firstPageNumber="0" orientation="portrait" horizontalDpi="300" verticalDpi="300"/>
  <headerFooter>
    <oddFooter>&amp;L&amp;9Zpracováno programem BUILDpower S,  © RTS, a.s.&amp;R&amp;9Stránka &amp;P z &amp;N</oddFooter>
  </headerFooter>
  <rowBreaks count="1" manualBreakCount="1">
    <brk id="36" max="16383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AMK4"/>
  <sheetViews>
    <sheetView zoomScaleNormal="100" workbookViewId="0">
      <selection activeCell="F8" sqref="F8"/>
    </sheetView>
  </sheetViews>
  <sheetFormatPr defaultRowHeight="12.75"/>
  <cols>
    <col min="1" max="1" width="4.28515625" style="150" customWidth="1"/>
    <col min="2" max="2" width="14.42578125" style="150" customWidth="1"/>
    <col min="3" max="3" width="38.28515625" style="151" customWidth="1"/>
    <col min="4" max="4" width="4.5703125" style="150" customWidth="1"/>
    <col min="5" max="5" width="10.5703125" style="150" customWidth="1"/>
    <col min="6" max="6" width="9.85546875" style="150" customWidth="1"/>
    <col min="7" max="7" width="12.7109375" style="150" customWidth="1"/>
    <col min="8" max="1025" width="9.140625" style="150" customWidth="1"/>
  </cols>
  <sheetData>
    <row r="1" spans="1:7" ht="15.75">
      <c r="A1" s="224" t="s">
        <v>60</v>
      </c>
      <c r="B1" s="224"/>
      <c r="C1" s="224"/>
      <c r="D1" s="224"/>
      <c r="E1" s="224"/>
      <c r="F1" s="224"/>
      <c r="G1" s="224"/>
    </row>
    <row r="2" spans="1:7" ht="24.95" customHeight="1">
      <c r="A2" s="152" t="s">
        <v>61</v>
      </c>
      <c r="B2" s="153"/>
      <c r="C2" s="225"/>
      <c r="D2" s="225"/>
      <c r="E2" s="225"/>
      <c r="F2" s="225"/>
      <c r="G2" s="225"/>
    </row>
    <row r="3" spans="1:7" ht="24.95" customHeight="1">
      <c r="A3" s="152" t="s">
        <v>62</v>
      </c>
      <c r="B3" s="153"/>
      <c r="C3" s="225"/>
      <c r="D3" s="225"/>
      <c r="E3" s="225"/>
      <c r="F3" s="225"/>
      <c r="G3" s="225"/>
    </row>
    <row r="4" spans="1:7" ht="24.95" customHeight="1">
      <c r="A4" s="152" t="s">
        <v>63</v>
      </c>
      <c r="B4" s="153"/>
      <c r="C4" s="225"/>
      <c r="D4" s="225"/>
      <c r="E4" s="225"/>
      <c r="F4" s="225"/>
      <c r="G4" s="225"/>
    </row>
  </sheetData>
  <mergeCells count="4">
    <mergeCell ref="A1:G1"/>
    <mergeCell ref="C2:G2"/>
    <mergeCell ref="C3:G3"/>
    <mergeCell ref="C4:G4"/>
  </mergeCells>
  <pageMargins left="0.59027777777777801" right="0.39374999999999999" top="0.59027777777777801" bottom="0.98402777777777795" header="0.51180555555555496" footer="0.51180555555555496"/>
  <pageSetup paperSize="9" firstPageNumber="0" orientation="portrait" horizontalDpi="300" verticalDpi="300"/>
  <headerFooter>
    <oddFooter>&amp;L&amp;9Zpracováno programem 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H39"/>
  <sheetViews>
    <sheetView tabSelected="1" zoomScaleNormal="100" workbookViewId="0">
      <selection activeCell="W34" sqref="W34"/>
    </sheetView>
  </sheetViews>
  <sheetFormatPr defaultRowHeight="12.75" outlineLevelRow="1"/>
  <cols>
    <col min="1" max="1" width="4.28515625" customWidth="1"/>
    <col min="2" max="2" width="14.42578125" style="154" customWidth="1"/>
    <col min="3" max="3" width="38.28515625" style="154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11.5703125" hidden="1"/>
    <col min="22" max="28" width="8.7109375" customWidth="1"/>
    <col min="29" max="39" width="11.5703125" hidden="1"/>
    <col min="40" max="1025" width="8.7109375" customWidth="1"/>
  </cols>
  <sheetData>
    <row r="1" spans="1:60" ht="15.75" customHeight="1">
      <c r="A1" s="226" t="s">
        <v>60</v>
      </c>
      <c r="B1" s="226"/>
      <c r="C1" s="226"/>
      <c r="D1" s="226"/>
      <c r="E1" s="226"/>
      <c r="F1" s="226"/>
      <c r="G1" s="226"/>
      <c r="AE1" t="s">
        <v>64</v>
      </c>
    </row>
    <row r="2" spans="1:60" ht="24.95" customHeight="1">
      <c r="A2" s="152" t="s">
        <v>61</v>
      </c>
      <c r="B2" s="153" t="s">
        <v>5</v>
      </c>
      <c r="C2" s="227" t="s">
        <v>6</v>
      </c>
      <c r="D2" s="227"/>
      <c r="E2" s="227"/>
      <c r="F2" s="227"/>
      <c r="G2" s="227"/>
      <c r="AE2" t="s">
        <v>65</v>
      </c>
    </row>
    <row r="3" spans="1:60" ht="24.95" customHeight="1">
      <c r="A3" s="152" t="s">
        <v>62</v>
      </c>
      <c r="B3" s="153" t="s">
        <v>8</v>
      </c>
      <c r="C3" s="227" t="s">
        <v>9</v>
      </c>
      <c r="D3" s="227"/>
      <c r="E3" s="227"/>
      <c r="F3" s="227"/>
      <c r="G3" s="227"/>
      <c r="AC3" s="154" t="s">
        <v>65</v>
      </c>
      <c r="AE3" t="s">
        <v>66</v>
      </c>
    </row>
    <row r="4" spans="1:60" ht="24.95" customHeight="1">
      <c r="A4" s="155" t="s">
        <v>63</v>
      </c>
      <c r="B4" s="156" t="s">
        <v>11</v>
      </c>
      <c r="C4" s="228" t="s">
        <v>9</v>
      </c>
      <c r="D4" s="228"/>
      <c r="E4" s="228"/>
      <c r="F4" s="228"/>
      <c r="G4" s="228"/>
      <c r="AE4" t="s">
        <v>67</v>
      </c>
    </row>
    <row r="5" spans="1:60">
      <c r="D5" s="157"/>
    </row>
    <row r="6" spans="1:60" ht="38.25">
      <c r="A6" s="158" t="s">
        <v>68</v>
      </c>
      <c r="B6" s="159" t="s">
        <v>69</v>
      </c>
      <c r="C6" s="159" t="s">
        <v>70</v>
      </c>
      <c r="D6" s="160" t="s">
        <v>71</v>
      </c>
      <c r="E6" s="158" t="s">
        <v>72</v>
      </c>
      <c r="F6" s="161" t="s">
        <v>73</v>
      </c>
      <c r="G6" s="158" t="s">
        <v>22</v>
      </c>
      <c r="H6" s="162" t="s">
        <v>74</v>
      </c>
      <c r="I6" s="162" t="s">
        <v>75</v>
      </c>
      <c r="J6" s="162" t="s">
        <v>76</v>
      </c>
      <c r="K6" s="162" t="s">
        <v>77</v>
      </c>
      <c r="L6" s="162" t="s">
        <v>78</v>
      </c>
      <c r="M6" s="162" t="s">
        <v>79</v>
      </c>
      <c r="N6" s="162" t="s">
        <v>80</v>
      </c>
      <c r="O6" s="162" t="s">
        <v>81</v>
      </c>
      <c r="P6" s="162" t="s">
        <v>82</v>
      </c>
      <c r="Q6" s="162" t="s">
        <v>83</v>
      </c>
      <c r="R6" s="162" t="s">
        <v>84</v>
      </c>
      <c r="S6" s="162" t="s">
        <v>85</v>
      </c>
      <c r="T6" s="162" t="s">
        <v>86</v>
      </c>
      <c r="U6" s="162" t="s">
        <v>87</v>
      </c>
    </row>
    <row r="7" spans="1:60">
      <c r="A7" s="163" t="s">
        <v>88</v>
      </c>
      <c r="B7" s="164" t="s">
        <v>11</v>
      </c>
      <c r="C7" s="165" t="s">
        <v>53</v>
      </c>
      <c r="D7" s="166"/>
      <c r="E7" s="167"/>
      <c r="F7" s="168"/>
      <c r="G7" s="168">
        <f>SUMIF(AE8:AE23,"&lt;&gt;NOR",G8:G23)</f>
        <v>0</v>
      </c>
      <c r="H7" s="168"/>
      <c r="I7" s="168">
        <f>SUM(I8:I23)</f>
        <v>0</v>
      </c>
      <c r="J7" s="168"/>
      <c r="K7" s="168">
        <f>SUM(K8:K23)</f>
        <v>66643.759999999995</v>
      </c>
      <c r="L7" s="168"/>
      <c r="M7" s="168">
        <f>SUM(M8:M23)</f>
        <v>0</v>
      </c>
      <c r="N7" s="168"/>
      <c r="O7" s="168">
        <f>SUM(O8:O23)</f>
        <v>0</v>
      </c>
      <c r="P7" s="168"/>
      <c r="Q7" s="168">
        <f>SUM(Q8:Q23)</f>
        <v>0</v>
      </c>
      <c r="R7" s="168"/>
      <c r="S7" s="168"/>
      <c r="T7" s="169"/>
      <c r="U7" s="168">
        <f>SUM(U8:U23)</f>
        <v>146.96</v>
      </c>
      <c r="AE7" t="s">
        <v>89</v>
      </c>
    </row>
    <row r="8" spans="1:60" outlineLevel="1">
      <c r="A8" s="170">
        <v>1</v>
      </c>
      <c r="B8" s="171" t="s">
        <v>90</v>
      </c>
      <c r="C8" s="172" t="s">
        <v>91</v>
      </c>
      <c r="D8" s="173" t="s">
        <v>92</v>
      </c>
      <c r="E8" s="174">
        <v>62.575000000000003</v>
      </c>
      <c r="F8" s="175">
        <v>0</v>
      </c>
      <c r="G8" s="175">
        <f>(E8*F8)</f>
        <v>0</v>
      </c>
      <c r="H8" s="175">
        <v>0</v>
      </c>
      <c r="I8" s="175">
        <f>ROUND(E8*H8,2)</f>
        <v>0</v>
      </c>
      <c r="J8" s="175">
        <v>137</v>
      </c>
      <c r="K8" s="175">
        <f>ROUND(E8*J8,2)</f>
        <v>8572.7800000000007</v>
      </c>
      <c r="L8" s="175">
        <v>21</v>
      </c>
      <c r="M8" s="175">
        <f>G8*(1+L8/100)</f>
        <v>0</v>
      </c>
      <c r="N8" s="175">
        <v>0</v>
      </c>
      <c r="O8" s="175">
        <f>ROUND(E8*N8,2)</f>
        <v>0</v>
      </c>
      <c r="P8" s="175">
        <v>0</v>
      </c>
      <c r="Q8" s="175">
        <f>ROUND(E8*P8,2)</f>
        <v>0</v>
      </c>
      <c r="R8" s="175"/>
      <c r="S8" s="175"/>
      <c r="T8" s="176">
        <v>0.36799999999999999</v>
      </c>
      <c r="U8" s="175">
        <f>ROUND(E8*T8,2)</f>
        <v>23.03</v>
      </c>
      <c r="V8" s="177"/>
      <c r="W8" s="177"/>
      <c r="X8" s="177"/>
      <c r="Y8" s="177"/>
      <c r="Z8" s="177"/>
      <c r="AA8" s="177"/>
      <c r="AB8" s="177"/>
      <c r="AC8" s="177"/>
      <c r="AD8" s="177"/>
      <c r="AE8" s="177" t="s">
        <v>93</v>
      </c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77"/>
    </row>
    <row r="9" spans="1:60" outlineLevel="1">
      <c r="A9" s="170"/>
      <c r="B9" s="171"/>
      <c r="C9" s="178" t="s">
        <v>94</v>
      </c>
      <c r="D9" s="179"/>
      <c r="E9" s="180">
        <v>62.575000000000003</v>
      </c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6"/>
      <c r="U9" s="175"/>
      <c r="V9" s="177"/>
      <c r="W9" s="177"/>
      <c r="X9" s="177"/>
      <c r="Y9" s="177"/>
      <c r="Z9" s="177"/>
      <c r="AA9" s="177"/>
      <c r="AB9" s="177"/>
      <c r="AC9" s="177"/>
      <c r="AD9" s="177"/>
      <c r="AE9" s="177" t="s">
        <v>95</v>
      </c>
      <c r="AF9" s="177">
        <v>0</v>
      </c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</row>
    <row r="10" spans="1:60" outlineLevel="1">
      <c r="A10" s="170">
        <v>2</v>
      </c>
      <c r="B10" s="171" t="s">
        <v>96</v>
      </c>
      <c r="C10" s="172" t="s">
        <v>97</v>
      </c>
      <c r="D10" s="173" t="s">
        <v>92</v>
      </c>
      <c r="E10" s="174">
        <v>62.575000000000003</v>
      </c>
      <c r="F10" s="175">
        <v>0</v>
      </c>
      <c r="G10" s="175">
        <f>(E10*F10)</f>
        <v>0</v>
      </c>
      <c r="H10" s="175">
        <v>0</v>
      </c>
      <c r="I10" s="175">
        <f>ROUND(E10*H10,2)</f>
        <v>0</v>
      </c>
      <c r="J10" s="175">
        <v>200</v>
      </c>
      <c r="K10" s="175">
        <f>ROUND(E10*J10,2)</f>
        <v>12515</v>
      </c>
      <c r="L10" s="175">
        <v>21</v>
      </c>
      <c r="M10" s="175">
        <f>G10*(1+L10/100)</f>
        <v>0</v>
      </c>
      <c r="N10" s="175">
        <v>0</v>
      </c>
      <c r="O10" s="175">
        <f>ROUND(E10*N10,2)</f>
        <v>0</v>
      </c>
      <c r="P10" s="175">
        <v>0</v>
      </c>
      <c r="Q10" s="175">
        <f>ROUND(E10*P10,2)</f>
        <v>0</v>
      </c>
      <c r="R10" s="175"/>
      <c r="S10" s="175"/>
      <c r="T10" s="176">
        <v>1.0999999999999999E-2</v>
      </c>
      <c r="U10" s="175">
        <f>ROUND(E10*T10,2)</f>
        <v>0.69</v>
      </c>
      <c r="V10" s="177"/>
      <c r="W10" s="177"/>
      <c r="X10" s="177"/>
      <c r="Y10" s="177"/>
      <c r="Z10" s="177"/>
      <c r="AA10" s="177"/>
      <c r="AB10" s="177"/>
      <c r="AC10" s="177"/>
      <c r="AD10" s="177"/>
      <c r="AE10" s="177" t="s">
        <v>93</v>
      </c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</row>
    <row r="11" spans="1:60" outlineLevel="1">
      <c r="A11" s="170"/>
      <c r="B11" s="171"/>
      <c r="C11" s="178" t="s">
        <v>94</v>
      </c>
      <c r="D11" s="179"/>
      <c r="E11" s="180">
        <v>62.575000000000003</v>
      </c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6"/>
      <c r="U11" s="175"/>
      <c r="V11" s="177"/>
      <c r="W11" s="177"/>
      <c r="X11" s="177"/>
      <c r="Y11" s="177"/>
      <c r="Z11" s="177"/>
      <c r="AA11" s="177"/>
      <c r="AB11" s="177"/>
      <c r="AC11" s="177"/>
      <c r="AD11" s="177"/>
      <c r="AE11" s="177" t="s">
        <v>95</v>
      </c>
      <c r="AF11" s="177">
        <v>0</v>
      </c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</row>
    <row r="12" spans="1:60" ht="22.5" outlineLevel="1">
      <c r="A12" s="170">
        <v>3</v>
      </c>
      <c r="B12" s="171" t="s">
        <v>98</v>
      </c>
      <c r="C12" s="172" t="s">
        <v>99</v>
      </c>
      <c r="D12" s="173" t="s">
        <v>92</v>
      </c>
      <c r="E12" s="174">
        <v>62.575000000000003</v>
      </c>
      <c r="F12" s="175">
        <v>0</v>
      </c>
      <c r="G12" s="175">
        <f>(E12*F12)</f>
        <v>0</v>
      </c>
      <c r="H12" s="175">
        <v>0</v>
      </c>
      <c r="I12" s="175">
        <f>ROUND(E12*H12,2)</f>
        <v>0</v>
      </c>
      <c r="J12" s="175">
        <v>250.5</v>
      </c>
      <c r="K12" s="175">
        <f>ROUND(E12*J12,2)</f>
        <v>15675.04</v>
      </c>
      <c r="L12" s="175">
        <v>21</v>
      </c>
      <c r="M12" s="175">
        <f>G12*(1+L12/100)</f>
        <v>0</v>
      </c>
      <c r="N12" s="175">
        <v>0</v>
      </c>
      <c r="O12" s="175">
        <f>ROUND(E12*N12,2)</f>
        <v>0</v>
      </c>
      <c r="P12" s="175">
        <v>0</v>
      </c>
      <c r="Q12" s="175">
        <f>ROUND(E12*P12,2)</f>
        <v>0</v>
      </c>
      <c r="R12" s="175"/>
      <c r="S12" s="175"/>
      <c r="T12" s="176">
        <v>1.0999999999999999E-2</v>
      </c>
      <c r="U12" s="175">
        <f>ROUND(E12*T12,2)</f>
        <v>0.69</v>
      </c>
      <c r="V12" s="177"/>
      <c r="W12" s="177"/>
      <c r="X12" s="177"/>
      <c r="Y12" s="177"/>
      <c r="Z12" s="177"/>
      <c r="AA12" s="177"/>
      <c r="AB12" s="177"/>
      <c r="AC12" s="177"/>
      <c r="AD12" s="177"/>
      <c r="AE12" s="177" t="s">
        <v>93</v>
      </c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</row>
    <row r="13" spans="1:60" outlineLevel="1">
      <c r="A13" s="170"/>
      <c r="B13" s="171"/>
      <c r="C13" s="178" t="s">
        <v>94</v>
      </c>
      <c r="D13" s="179"/>
      <c r="E13" s="180">
        <v>62.575000000000003</v>
      </c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6"/>
      <c r="U13" s="175"/>
      <c r="V13" s="177"/>
      <c r="W13" s="177"/>
      <c r="X13" s="177"/>
      <c r="Y13" s="177"/>
      <c r="Z13" s="177"/>
      <c r="AA13" s="177"/>
      <c r="AB13" s="177"/>
      <c r="AC13" s="177"/>
      <c r="AD13" s="177"/>
      <c r="AE13" s="177" t="s">
        <v>95</v>
      </c>
      <c r="AF13" s="177">
        <v>0</v>
      </c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</row>
    <row r="14" spans="1:60" ht="22.5" outlineLevel="1">
      <c r="A14" s="170">
        <v>4</v>
      </c>
      <c r="B14" s="171" t="s">
        <v>100</v>
      </c>
      <c r="C14" s="172" t="s">
        <v>101</v>
      </c>
      <c r="D14" s="173" t="s">
        <v>92</v>
      </c>
      <c r="E14" s="174">
        <v>62.575000000000003</v>
      </c>
      <c r="F14" s="175">
        <v>0</v>
      </c>
      <c r="G14" s="175">
        <f>(E14*F14)</f>
        <v>0</v>
      </c>
      <c r="H14" s="175">
        <v>0</v>
      </c>
      <c r="I14" s="175">
        <f>ROUND(E14*H14,2)</f>
        <v>0</v>
      </c>
      <c r="J14" s="175">
        <v>155</v>
      </c>
      <c r="K14" s="175">
        <f>ROUND(E14*J14,2)</f>
        <v>9699.1299999999992</v>
      </c>
      <c r="L14" s="175">
        <v>21</v>
      </c>
      <c r="M14" s="175">
        <f>G14*(1+L14/100)</f>
        <v>0</v>
      </c>
      <c r="N14" s="175">
        <v>0</v>
      </c>
      <c r="O14" s="175">
        <f>ROUND(E14*N14,2)</f>
        <v>0</v>
      </c>
      <c r="P14" s="175">
        <v>0</v>
      </c>
      <c r="Q14" s="175">
        <f>ROUND(E14*P14,2)</f>
        <v>0</v>
      </c>
      <c r="R14" s="175"/>
      <c r="S14" s="175"/>
      <c r="T14" s="176">
        <v>0.66800000000000004</v>
      </c>
      <c r="U14" s="175">
        <f>ROUND(E14*T14,2)</f>
        <v>41.8</v>
      </c>
      <c r="V14" s="177"/>
      <c r="W14" s="177"/>
      <c r="X14" s="177"/>
      <c r="Y14" s="177"/>
      <c r="Z14" s="177"/>
      <c r="AA14" s="177"/>
      <c r="AB14" s="177"/>
      <c r="AC14" s="177"/>
      <c r="AD14" s="177"/>
      <c r="AE14" s="177" t="s">
        <v>93</v>
      </c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</row>
    <row r="15" spans="1:60" outlineLevel="1">
      <c r="A15" s="170"/>
      <c r="B15" s="171"/>
      <c r="C15" s="178" t="s">
        <v>94</v>
      </c>
      <c r="D15" s="179"/>
      <c r="E15" s="180">
        <v>62.575000000000003</v>
      </c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6"/>
      <c r="U15" s="175"/>
      <c r="V15" s="177"/>
      <c r="W15" s="177"/>
      <c r="X15" s="177"/>
      <c r="Y15" s="177"/>
      <c r="Z15" s="177"/>
      <c r="AA15" s="177"/>
      <c r="AB15" s="177"/>
      <c r="AC15" s="177"/>
      <c r="AD15" s="177"/>
      <c r="AE15" s="177" t="s">
        <v>95</v>
      </c>
      <c r="AF15" s="177">
        <v>0</v>
      </c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</row>
    <row r="16" spans="1:60" outlineLevel="1">
      <c r="A16" s="170">
        <v>5</v>
      </c>
      <c r="B16" s="171" t="s">
        <v>102</v>
      </c>
      <c r="C16" s="172" t="s">
        <v>103</v>
      </c>
      <c r="D16" s="173" t="s">
        <v>92</v>
      </c>
      <c r="E16" s="174">
        <v>62.575000000000003</v>
      </c>
      <c r="F16" s="175">
        <v>0</v>
      </c>
      <c r="G16" s="175">
        <f>(E16*F16)</f>
        <v>0</v>
      </c>
      <c r="H16" s="175">
        <v>0</v>
      </c>
      <c r="I16" s="175">
        <f>ROUND(E16*H16,2)</f>
        <v>0</v>
      </c>
      <c r="J16" s="175">
        <v>137.5</v>
      </c>
      <c r="K16" s="175">
        <f>ROUND(E16*J16,2)</f>
        <v>8604.06</v>
      </c>
      <c r="L16" s="175">
        <v>21</v>
      </c>
      <c r="M16" s="175">
        <f>G16*(1+L16/100)</f>
        <v>0</v>
      </c>
      <c r="N16" s="175">
        <v>0</v>
      </c>
      <c r="O16" s="175">
        <f>ROUND(E16*N16,2)</f>
        <v>0</v>
      </c>
      <c r="P16" s="175">
        <v>0</v>
      </c>
      <c r="Q16" s="175">
        <f>ROUND(E16*P16,2)</f>
        <v>0</v>
      </c>
      <c r="R16" s="175"/>
      <c r="S16" s="175"/>
      <c r="T16" s="176">
        <v>0.59099999999999997</v>
      </c>
      <c r="U16" s="175">
        <f>ROUND(E16*T16,2)</f>
        <v>36.979999999999997</v>
      </c>
      <c r="V16" s="177"/>
      <c r="W16" s="177"/>
      <c r="X16" s="177"/>
      <c r="Y16" s="177"/>
      <c r="Z16" s="177"/>
      <c r="AA16" s="177"/>
      <c r="AB16" s="177"/>
      <c r="AC16" s="177"/>
      <c r="AD16" s="177"/>
      <c r="AE16" s="177" t="s">
        <v>93</v>
      </c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</row>
    <row r="17" spans="1:60" outlineLevel="1">
      <c r="A17" s="170"/>
      <c r="B17" s="171"/>
      <c r="C17" s="178" t="s">
        <v>94</v>
      </c>
      <c r="D17" s="179"/>
      <c r="E17" s="180">
        <v>62.575000000000003</v>
      </c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6"/>
      <c r="U17" s="175"/>
      <c r="V17" s="177"/>
      <c r="W17" s="177"/>
      <c r="X17" s="177"/>
      <c r="Y17" s="177"/>
      <c r="Z17" s="177"/>
      <c r="AA17" s="177"/>
      <c r="AB17" s="177"/>
      <c r="AC17" s="177"/>
      <c r="AD17" s="177"/>
      <c r="AE17" s="177" t="s">
        <v>95</v>
      </c>
      <c r="AF17" s="177">
        <v>0</v>
      </c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</row>
    <row r="18" spans="1:60" outlineLevel="1">
      <c r="A18" s="170">
        <v>6</v>
      </c>
      <c r="B18" s="171" t="s">
        <v>104</v>
      </c>
      <c r="C18" s="172" t="s">
        <v>105</v>
      </c>
      <c r="D18" s="173" t="s">
        <v>92</v>
      </c>
      <c r="E18" s="174">
        <v>62.575000000000003</v>
      </c>
      <c r="F18" s="175">
        <v>0</v>
      </c>
      <c r="G18" s="175">
        <f>(E18*F18)</f>
        <v>0</v>
      </c>
      <c r="H18" s="175">
        <v>0</v>
      </c>
      <c r="I18" s="175">
        <f>ROUND(E18*H18,2)</f>
        <v>0</v>
      </c>
      <c r="J18" s="175">
        <v>174</v>
      </c>
      <c r="K18" s="175">
        <f>ROUND(E18*J18,2)</f>
        <v>10888.05</v>
      </c>
      <c r="L18" s="175">
        <v>21</v>
      </c>
      <c r="M18" s="175">
        <f>G18*(1+L18/100)</f>
        <v>0</v>
      </c>
      <c r="N18" s="175">
        <v>0</v>
      </c>
      <c r="O18" s="175">
        <f>ROUND(E18*N18,2)</f>
        <v>0</v>
      </c>
      <c r="P18" s="175">
        <v>0</v>
      </c>
      <c r="Q18" s="175">
        <f>ROUND(E18*P18,2)</f>
        <v>0</v>
      </c>
      <c r="R18" s="175"/>
      <c r="S18" s="175"/>
      <c r="T18" s="176">
        <v>0.65200000000000002</v>
      </c>
      <c r="U18" s="175">
        <f>ROUND(E18*T18,2)</f>
        <v>40.799999999999997</v>
      </c>
      <c r="V18" s="177"/>
      <c r="W18" s="177"/>
      <c r="X18" s="177"/>
      <c r="Y18" s="177"/>
      <c r="Z18" s="177"/>
      <c r="AA18" s="177"/>
      <c r="AB18" s="177"/>
      <c r="AC18" s="177"/>
      <c r="AD18" s="177"/>
      <c r="AE18" s="177" t="s">
        <v>93</v>
      </c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</row>
    <row r="19" spans="1:60" outlineLevel="1">
      <c r="A19" s="170"/>
      <c r="B19" s="171"/>
      <c r="C19" s="178" t="s">
        <v>94</v>
      </c>
      <c r="D19" s="179"/>
      <c r="E19" s="180">
        <v>62.575000000000003</v>
      </c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6"/>
      <c r="U19" s="175"/>
      <c r="V19" s="177"/>
      <c r="W19" s="177"/>
      <c r="X19" s="177"/>
      <c r="Y19" s="177"/>
      <c r="Z19" s="177"/>
      <c r="AA19" s="177"/>
      <c r="AB19" s="177"/>
      <c r="AC19" s="177"/>
      <c r="AD19" s="177"/>
      <c r="AE19" s="177" t="s">
        <v>95</v>
      </c>
      <c r="AF19" s="177">
        <v>0</v>
      </c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</row>
    <row r="20" spans="1:60" outlineLevel="1">
      <c r="A20" s="170">
        <v>7</v>
      </c>
      <c r="B20" s="171" t="s">
        <v>106</v>
      </c>
      <c r="C20" s="172" t="s">
        <v>107</v>
      </c>
      <c r="D20" s="173" t="s">
        <v>108</v>
      </c>
      <c r="E20" s="174">
        <v>33</v>
      </c>
      <c r="F20" s="175">
        <v>0</v>
      </c>
      <c r="G20" s="175">
        <f>(E20*F20)</f>
        <v>0</v>
      </c>
      <c r="H20" s="175">
        <v>0</v>
      </c>
      <c r="I20" s="175">
        <f>ROUND(E20*H20,2)</f>
        <v>0</v>
      </c>
      <c r="J20" s="175">
        <v>20.9</v>
      </c>
      <c r="K20" s="175">
        <f>ROUND(E20*J20,2)</f>
        <v>689.7</v>
      </c>
      <c r="L20" s="175">
        <v>21</v>
      </c>
      <c r="M20" s="175">
        <f>G20*(1+L20/100)</f>
        <v>0</v>
      </c>
      <c r="N20" s="175">
        <v>0</v>
      </c>
      <c r="O20" s="175">
        <f>ROUND(E20*N20,2)</f>
        <v>0</v>
      </c>
      <c r="P20" s="175">
        <v>0</v>
      </c>
      <c r="Q20" s="175">
        <f>ROUND(E20*P20,2)</f>
        <v>0</v>
      </c>
      <c r="R20" s="175"/>
      <c r="S20" s="175"/>
      <c r="T20" s="176">
        <v>0.09</v>
      </c>
      <c r="U20" s="175">
        <f>ROUND(E20*T20,2)</f>
        <v>2.97</v>
      </c>
      <c r="V20" s="177"/>
      <c r="W20" s="177"/>
      <c r="X20" s="177"/>
      <c r="Y20" s="177"/>
      <c r="Z20" s="177"/>
      <c r="AA20" s="177"/>
      <c r="AB20" s="177"/>
      <c r="AC20" s="177"/>
      <c r="AD20" s="177"/>
      <c r="AE20" s="177" t="s">
        <v>93</v>
      </c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</row>
    <row r="21" spans="1:60" ht="22.5" outlineLevel="1">
      <c r="A21" s="170"/>
      <c r="B21" s="171"/>
      <c r="C21" s="178" t="s">
        <v>109</v>
      </c>
      <c r="D21" s="179"/>
      <c r="E21" s="180">
        <v>33</v>
      </c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6"/>
      <c r="U21" s="175"/>
      <c r="V21" s="177"/>
      <c r="W21" s="177"/>
      <c r="X21" s="177"/>
      <c r="Y21" s="177"/>
      <c r="Z21" s="177"/>
      <c r="AA21" s="177"/>
      <c r="AB21" s="177"/>
      <c r="AC21" s="177"/>
      <c r="AD21" s="177"/>
      <c r="AE21" s="177" t="s">
        <v>95</v>
      </c>
      <c r="AF21" s="177">
        <v>0</v>
      </c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7"/>
    </row>
    <row r="22" spans="1:60" outlineLevel="1">
      <c r="A22" s="170">
        <v>8</v>
      </c>
      <c r="B22" s="171" t="s">
        <v>110</v>
      </c>
      <c r="C22" s="172" t="s">
        <v>111</v>
      </c>
      <c r="D22" s="173" t="s">
        <v>92</v>
      </c>
      <c r="E22" s="174">
        <v>69</v>
      </c>
      <c r="F22" s="175">
        <v>0</v>
      </c>
      <c r="G22" s="175">
        <f>(E22*F22)</f>
        <v>0</v>
      </c>
      <c r="H22" s="175">
        <v>0</v>
      </c>
      <c r="I22" s="175">
        <f>ROUND(E22*H22,2)</f>
        <v>0</v>
      </c>
      <c r="J22" s="175">
        <v>0</v>
      </c>
      <c r="K22" s="175">
        <f>ROUND(E22*J22,2)</f>
        <v>0</v>
      </c>
      <c r="L22" s="175">
        <v>21</v>
      </c>
      <c r="M22" s="175">
        <f>G22*(1+L22/100)</f>
        <v>0</v>
      </c>
      <c r="N22" s="175">
        <v>0</v>
      </c>
      <c r="O22" s="175">
        <f>ROUND(E22*N22,2)</f>
        <v>0</v>
      </c>
      <c r="P22" s="175">
        <v>0</v>
      </c>
      <c r="Q22" s="175">
        <f>ROUND(E22*P22,2)</f>
        <v>0</v>
      </c>
      <c r="R22" s="175"/>
      <c r="S22" s="175"/>
      <c r="T22" s="176">
        <v>0</v>
      </c>
      <c r="U22" s="175">
        <f>ROUND(E22*T22,2)</f>
        <v>0</v>
      </c>
      <c r="V22" s="177"/>
      <c r="W22" s="177"/>
      <c r="X22" s="177"/>
      <c r="Y22" s="177"/>
      <c r="Z22" s="177"/>
      <c r="AA22" s="177"/>
      <c r="AB22" s="177"/>
      <c r="AC22" s="177"/>
      <c r="AD22" s="177"/>
      <c r="AE22" s="177" t="s">
        <v>93</v>
      </c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</row>
    <row r="23" spans="1:60" outlineLevel="1">
      <c r="A23" s="170"/>
      <c r="B23" s="171"/>
      <c r="C23" s="178" t="s">
        <v>112</v>
      </c>
      <c r="D23" s="179"/>
      <c r="E23" s="180">
        <v>69</v>
      </c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6"/>
      <c r="U23" s="175"/>
      <c r="V23" s="177"/>
      <c r="W23" s="177"/>
      <c r="X23" s="177"/>
      <c r="Y23" s="177"/>
      <c r="Z23" s="177"/>
      <c r="AA23" s="177"/>
      <c r="AB23" s="177"/>
      <c r="AC23" s="177"/>
      <c r="AD23" s="177"/>
      <c r="AE23" s="177" t="s">
        <v>95</v>
      </c>
      <c r="AF23" s="177">
        <v>0</v>
      </c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  <c r="BF23" s="177"/>
      <c r="BG23" s="177"/>
      <c r="BH23" s="177"/>
    </row>
    <row r="24" spans="1:60">
      <c r="A24" s="181" t="s">
        <v>88</v>
      </c>
      <c r="B24" s="182" t="s">
        <v>54</v>
      </c>
      <c r="C24" s="183" t="s">
        <v>55</v>
      </c>
      <c r="D24" s="184"/>
      <c r="E24" s="185"/>
      <c r="F24" s="186"/>
      <c r="G24" s="186">
        <f>SUMIF(AE25:AE32,"&lt;&gt;NOR",G25:G32)</f>
        <v>0</v>
      </c>
      <c r="H24" s="186"/>
      <c r="I24" s="186">
        <f>SUM(I25:I32)</f>
        <v>71648.38</v>
      </c>
      <c r="J24" s="186"/>
      <c r="K24" s="186">
        <f>SUM(K25:K32)</f>
        <v>39580.18</v>
      </c>
      <c r="L24" s="186"/>
      <c r="M24" s="186">
        <f>SUM(M25:M32)</f>
        <v>0</v>
      </c>
      <c r="N24" s="186"/>
      <c r="O24" s="186">
        <f>SUM(O25:O32)</f>
        <v>133.58000000000001</v>
      </c>
      <c r="P24" s="186"/>
      <c r="Q24" s="186">
        <f>SUM(Q25:Q32)</f>
        <v>0</v>
      </c>
      <c r="R24" s="186"/>
      <c r="S24" s="186"/>
      <c r="T24" s="187"/>
      <c r="U24" s="186">
        <f>SUM(U25:U32)</f>
        <v>119.65</v>
      </c>
      <c r="AE24" t="s">
        <v>89</v>
      </c>
    </row>
    <row r="25" spans="1:60" outlineLevel="1">
      <c r="A25" s="170">
        <v>9</v>
      </c>
      <c r="B25" s="171" t="s">
        <v>113</v>
      </c>
      <c r="C25" s="172" t="s">
        <v>114</v>
      </c>
      <c r="D25" s="173" t="s">
        <v>108</v>
      </c>
      <c r="E25" s="174">
        <v>250.3</v>
      </c>
      <c r="F25" s="175">
        <v>0</v>
      </c>
      <c r="G25" s="175">
        <f>(E25*F25)</f>
        <v>0</v>
      </c>
      <c r="H25" s="175">
        <v>135.94999999999999</v>
      </c>
      <c r="I25" s="175">
        <f>ROUND(E25*H25,2)</f>
        <v>34028.29</v>
      </c>
      <c r="J25" s="175">
        <v>22.55</v>
      </c>
      <c r="K25" s="175">
        <f>ROUND(E25*J25,2)</f>
        <v>5644.27</v>
      </c>
      <c r="L25" s="175">
        <v>21</v>
      </c>
      <c r="M25" s="175">
        <f>G25*(1+L25/100)</f>
        <v>0</v>
      </c>
      <c r="N25" s="175">
        <v>0.33074999999999999</v>
      </c>
      <c r="O25" s="175">
        <f>ROUND(E25*N25,2)</f>
        <v>82.79</v>
      </c>
      <c r="P25" s="175">
        <v>0</v>
      </c>
      <c r="Q25" s="175">
        <f>ROUND(E25*P25,2)</f>
        <v>0</v>
      </c>
      <c r="R25" s="175"/>
      <c r="S25" s="175"/>
      <c r="T25" s="176">
        <v>2.5999999999999999E-2</v>
      </c>
      <c r="U25" s="175">
        <f>ROUND(E25*T25,2)</f>
        <v>6.51</v>
      </c>
      <c r="V25" s="177"/>
      <c r="W25" s="177"/>
      <c r="X25" s="177"/>
      <c r="Y25" s="177"/>
      <c r="Z25" s="177"/>
      <c r="AA25" s="177"/>
      <c r="AB25" s="177"/>
      <c r="AC25" s="177"/>
      <c r="AD25" s="177"/>
      <c r="AE25" s="177" t="s">
        <v>93</v>
      </c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</row>
    <row r="26" spans="1:60" outlineLevel="1">
      <c r="A26" s="170"/>
      <c r="B26" s="171"/>
      <c r="C26" s="178" t="s">
        <v>115</v>
      </c>
      <c r="D26" s="179"/>
      <c r="E26" s="180">
        <v>250.3</v>
      </c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6"/>
      <c r="U26" s="175"/>
      <c r="V26" s="177"/>
      <c r="W26" s="177"/>
      <c r="X26" s="177"/>
      <c r="Y26" s="177"/>
      <c r="Z26" s="177"/>
      <c r="AA26" s="177"/>
      <c r="AB26" s="177"/>
      <c r="AC26" s="177"/>
      <c r="AD26" s="177"/>
      <c r="AE26" s="177" t="s">
        <v>95</v>
      </c>
      <c r="AF26" s="177">
        <v>0</v>
      </c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  <c r="BF26" s="177"/>
      <c r="BG26" s="177"/>
      <c r="BH26" s="177"/>
    </row>
    <row r="27" spans="1:60" outlineLevel="1">
      <c r="A27" s="170">
        <v>10</v>
      </c>
      <c r="B27" s="171" t="s">
        <v>116</v>
      </c>
      <c r="C27" s="172" t="s">
        <v>117</v>
      </c>
      <c r="D27" s="173" t="s">
        <v>108</v>
      </c>
      <c r="E27" s="174">
        <v>250.3</v>
      </c>
      <c r="F27" s="175">
        <v>0</v>
      </c>
      <c r="G27" s="175">
        <f>(E27*F27)</f>
        <v>0</v>
      </c>
      <c r="H27" s="175">
        <v>30.3</v>
      </c>
      <c r="I27" s="175">
        <f>ROUND(E27*H27,2)</f>
        <v>7584.09</v>
      </c>
      <c r="J27" s="175">
        <v>119.7</v>
      </c>
      <c r="K27" s="175">
        <f>ROUND(E27*J27,2)</f>
        <v>29960.91</v>
      </c>
      <c r="L27" s="175">
        <v>21</v>
      </c>
      <c r="M27" s="175">
        <f>G27*(1+L27/100)</f>
        <v>0</v>
      </c>
      <c r="N27" s="175">
        <v>7.3899999999999993E-2</v>
      </c>
      <c r="O27" s="175">
        <f>ROUND(E27*N27,2)</f>
        <v>18.5</v>
      </c>
      <c r="P27" s="175">
        <v>0</v>
      </c>
      <c r="Q27" s="175">
        <f>ROUND(E27*P27,2)</f>
        <v>0</v>
      </c>
      <c r="R27" s="175"/>
      <c r="S27" s="175"/>
      <c r="T27" s="176">
        <v>0.45200000000000001</v>
      </c>
      <c r="U27" s="175">
        <f>ROUND(E27*T27,2)</f>
        <v>113.14</v>
      </c>
      <c r="V27" s="177"/>
      <c r="W27" s="177"/>
      <c r="X27" s="177"/>
      <c r="Y27" s="177"/>
      <c r="Z27" s="177"/>
      <c r="AA27" s="177"/>
      <c r="AB27" s="177"/>
      <c r="AC27" s="177"/>
      <c r="AD27" s="177"/>
      <c r="AE27" s="177" t="s">
        <v>93</v>
      </c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  <c r="BD27" s="177"/>
      <c r="BE27" s="177"/>
      <c r="BF27" s="177"/>
      <c r="BG27" s="177"/>
      <c r="BH27" s="177"/>
    </row>
    <row r="28" spans="1:60" outlineLevel="1">
      <c r="A28" s="170"/>
      <c r="B28" s="171"/>
      <c r="C28" s="178" t="s">
        <v>115</v>
      </c>
      <c r="D28" s="179"/>
      <c r="E28" s="180">
        <v>250.3</v>
      </c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6"/>
      <c r="U28" s="175"/>
      <c r="V28" s="177"/>
      <c r="W28" s="177"/>
      <c r="X28" s="177"/>
      <c r="Y28" s="177"/>
      <c r="Z28" s="177"/>
      <c r="AA28" s="177"/>
      <c r="AB28" s="177"/>
      <c r="AC28" s="177"/>
      <c r="AD28" s="177"/>
      <c r="AE28" s="177" t="s">
        <v>95</v>
      </c>
      <c r="AF28" s="177">
        <v>0</v>
      </c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7"/>
      <c r="BE28" s="177"/>
      <c r="BF28" s="177"/>
      <c r="BG28" s="177"/>
      <c r="BH28" s="177"/>
    </row>
    <row r="29" spans="1:60" outlineLevel="1">
      <c r="A29" s="170">
        <v>11</v>
      </c>
      <c r="B29" s="171" t="s">
        <v>54</v>
      </c>
      <c r="C29" s="172" t="s">
        <v>118</v>
      </c>
      <c r="D29" s="173"/>
      <c r="E29" s="174">
        <v>79.5</v>
      </c>
      <c r="F29" s="175">
        <v>0</v>
      </c>
      <c r="G29" s="175">
        <f>(E29*F29)</f>
        <v>0</v>
      </c>
      <c r="H29" s="175">
        <v>0</v>
      </c>
      <c r="I29" s="175">
        <f>ROUND(E29*H29,2)</f>
        <v>0</v>
      </c>
      <c r="J29" s="175">
        <v>50</v>
      </c>
      <c r="K29" s="175">
        <f>ROUND(E29*J29,2)</f>
        <v>3975</v>
      </c>
      <c r="L29" s="175">
        <v>21</v>
      </c>
      <c r="M29" s="175">
        <f>G29*(1+L29/100)</f>
        <v>0</v>
      </c>
      <c r="N29" s="175">
        <v>0</v>
      </c>
      <c r="O29" s="175">
        <f>ROUND(E29*N29,2)</f>
        <v>0</v>
      </c>
      <c r="P29" s="175">
        <v>0</v>
      </c>
      <c r="Q29" s="175">
        <f>ROUND(E29*P29,2)</f>
        <v>0</v>
      </c>
      <c r="R29" s="175"/>
      <c r="S29" s="175"/>
      <c r="T29" s="176">
        <v>0</v>
      </c>
      <c r="U29" s="175">
        <f>ROUND(E29*T29,2)</f>
        <v>0</v>
      </c>
      <c r="V29" s="177"/>
      <c r="W29" s="177"/>
      <c r="X29" s="177"/>
      <c r="Y29" s="177"/>
      <c r="Z29" s="177"/>
      <c r="AA29" s="177"/>
      <c r="AB29" s="177"/>
      <c r="AC29" s="177"/>
      <c r="AD29" s="177"/>
      <c r="AE29" s="177" t="s">
        <v>93</v>
      </c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</row>
    <row r="30" spans="1:60" outlineLevel="1">
      <c r="A30" s="170"/>
      <c r="B30" s="171"/>
      <c r="C30" s="178" t="s">
        <v>119</v>
      </c>
      <c r="D30" s="179"/>
      <c r="E30" s="180">
        <v>79.5</v>
      </c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6"/>
      <c r="U30" s="175"/>
      <c r="V30" s="177"/>
      <c r="W30" s="177"/>
      <c r="X30" s="177"/>
      <c r="Y30" s="177"/>
      <c r="Z30" s="177"/>
      <c r="AA30" s="177"/>
      <c r="AB30" s="177"/>
      <c r="AC30" s="177"/>
      <c r="AD30" s="177"/>
      <c r="AE30" s="177" t="s">
        <v>95</v>
      </c>
      <c r="AF30" s="177">
        <v>0</v>
      </c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H30" s="177"/>
    </row>
    <row r="31" spans="1:60" outlineLevel="1">
      <c r="A31" s="170">
        <v>12</v>
      </c>
      <c r="B31" s="171" t="s">
        <v>120</v>
      </c>
      <c r="C31" s="172" t="s">
        <v>121</v>
      </c>
      <c r="D31" s="173" t="s">
        <v>108</v>
      </c>
      <c r="E31" s="174">
        <v>250.3</v>
      </c>
      <c r="F31" s="175">
        <v>0</v>
      </c>
      <c r="G31" s="175">
        <f>(E31*F31)</f>
        <v>0</v>
      </c>
      <c r="H31" s="175">
        <v>120</v>
      </c>
      <c r="I31" s="175">
        <f>ROUND(E31*H31,2)</f>
        <v>30036</v>
      </c>
      <c r="J31" s="175">
        <v>0</v>
      </c>
      <c r="K31" s="175">
        <f>ROUND(E31*J31,2)</f>
        <v>0</v>
      </c>
      <c r="L31" s="175">
        <v>21</v>
      </c>
      <c r="M31" s="175">
        <f>G31*(1+L31/100)</f>
        <v>0</v>
      </c>
      <c r="N31" s="175">
        <v>0.129</v>
      </c>
      <c r="O31" s="175">
        <f>ROUND(E31*N31,2)</f>
        <v>32.29</v>
      </c>
      <c r="P31" s="175">
        <v>0</v>
      </c>
      <c r="Q31" s="175">
        <f>ROUND(E31*P31,2)</f>
        <v>0</v>
      </c>
      <c r="R31" s="175"/>
      <c r="S31" s="175"/>
      <c r="T31" s="176">
        <v>0</v>
      </c>
      <c r="U31" s="175">
        <f>ROUND(E31*T31,2)</f>
        <v>0</v>
      </c>
      <c r="V31" s="177"/>
      <c r="W31" s="177"/>
      <c r="X31" s="177"/>
      <c r="Y31" s="177"/>
      <c r="Z31" s="177"/>
      <c r="AA31" s="177"/>
      <c r="AB31" s="177"/>
      <c r="AC31" s="177"/>
      <c r="AD31" s="177"/>
      <c r="AE31" s="177" t="s">
        <v>122</v>
      </c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/>
      <c r="BC31" s="177"/>
      <c r="BD31" s="177"/>
      <c r="BE31" s="177"/>
      <c r="BF31" s="177"/>
      <c r="BG31" s="177"/>
      <c r="BH31" s="177"/>
    </row>
    <row r="32" spans="1:60" outlineLevel="1">
      <c r="A32" s="170"/>
      <c r="B32" s="171"/>
      <c r="C32" s="178" t="s">
        <v>115</v>
      </c>
      <c r="D32" s="179"/>
      <c r="E32" s="180">
        <v>250.3</v>
      </c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6"/>
      <c r="U32" s="175"/>
      <c r="V32" s="177"/>
      <c r="W32" s="177"/>
      <c r="X32" s="177"/>
      <c r="Y32" s="177"/>
      <c r="Z32" s="177"/>
      <c r="AA32" s="177"/>
      <c r="AB32" s="177"/>
      <c r="AC32" s="177"/>
      <c r="AD32" s="177"/>
      <c r="AE32" s="177" t="s">
        <v>95</v>
      </c>
      <c r="AF32" s="177">
        <v>0</v>
      </c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  <c r="BB32" s="177"/>
      <c r="BC32" s="177"/>
      <c r="BD32" s="177"/>
      <c r="BE32" s="177"/>
      <c r="BF32" s="177"/>
      <c r="BG32" s="177"/>
      <c r="BH32" s="177"/>
    </row>
    <row r="33" spans="1:60">
      <c r="A33" s="181" t="s">
        <v>88</v>
      </c>
      <c r="B33" s="182" t="s">
        <v>56</v>
      </c>
      <c r="C33" s="183" t="s">
        <v>57</v>
      </c>
      <c r="D33" s="184"/>
      <c r="E33" s="185"/>
      <c r="F33" s="186"/>
      <c r="G33" s="186">
        <f>SUMIF(AE34:AE35,"&lt;&gt;NOR",G34:G35)</f>
        <v>0</v>
      </c>
      <c r="H33" s="186"/>
      <c r="I33" s="186">
        <f>SUM(I34:I35)</f>
        <v>24196.55</v>
      </c>
      <c r="J33" s="186"/>
      <c r="K33" s="186">
        <f>SUM(K34:K35)</f>
        <v>5338.7</v>
      </c>
      <c r="L33" s="186"/>
      <c r="M33" s="186">
        <f>SUM(M34:M35)</f>
        <v>0</v>
      </c>
      <c r="N33" s="186"/>
      <c r="O33" s="186">
        <f>SUM(O34:O35)</f>
        <v>19.96</v>
      </c>
      <c r="P33" s="186"/>
      <c r="Q33" s="186">
        <f>SUM(Q34:Q35)</f>
        <v>0</v>
      </c>
      <c r="R33" s="186"/>
      <c r="S33" s="186"/>
      <c r="T33" s="187"/>
      <c r="U33" s="186">
        <f>SUM(U34:U35)</f>
        <v>16.920000000000002</v>
      </c>
      <c r="AE33" t="s">
        <v>89</v>
      </c>
    </row>
    <row r="34" spans="1:60" ht="22.5" outlineLevel="1">
      <c r="A34" s="170">
        <v>13</v>
      </c>
      <c r="B34" s="171" t="s">
        <v>123</v>
      </c>
      <c r="C34" s="172" t="s">
        <v>124</v>
      </c>
      <c r="D34" s="173" t="s">
        <v>125</v>
      </c>
      <c r="E34" s="174">
        <v>159.65</v>
      </c>
      <c r="F34" s="175">
        <v>0</v>
      </c>
      <c r="G34" s="175">
        <f>(E34*F34)</f>
        <v>0</v>
      </c>
      <c r="H34" s="175">
        <v>151.56</v>
      </c>
      <c r="I34" s="175">
        <f>ROUND(E34*H34,2)</f>
        <v>24196.55</v>
      </c>
      <c r="J34" s="175">
        <v>33.44</v>
      </c>
      <c r="K34" s="175">
        <f>ROUND(E34*J34,2)</f>
        <v>5338.7</v>
      </c>
      <c r="L34" s="175">
        <v>21</v>
      </c>
      <c r="M34" s="175">
        <f>G34*(1+L34/100)</f>
        <v>0</v>
      </c>
      <c r="N34" s="175">
        <v>0.12501000000000001</v>
      </c>
      <c r="O34" s="175">
        <f>ROUND(E34*N34,2)</f>
        <v>19.96</v>
      </c>
      <c r="P34" s="175">
        <v>0</v>
      </c>
      <c r="Q34" s="175">
        <f>ROUND(E34*P34,2)</f>
        <v>0</v>
      </c>
      <c r="R34" s="175"/>
      <c r="S34" s="175"/>
      <c r="T34" s="176">
        <v>0.106</v>
      </c>
      <c r="U34" s="175">
        <f>ROUND(E34*T34,2)</f>
        <v>16.920000000000002</v>
      </c>
      <c r="V34" s="177"/>
      <c r="W34" s="177"/>
      <c r="X34" s="177"/>
      <c r="Y34" s="177"/>
      <c r="Z34" s="177"/>
      <c r="AA34" s="177"/>
      <c r="AB34" s="177"/>
      <c r="AC34" s="177"/>
      <c r="AD34" s="177"/>
      <c r="AE34" s="177" t="s">
        <v>93</v>
      </c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7"/>
      <c r="BC34" s="177"/>
      <c r="BD34" s="177"/>
      <c r="BE34" s="177"/>
      <c r="BF34" s="177"/>
      <c r="BG34" s="177"/>
      <c r="BH34" s="177"/>
    </row>
    <row r="35" spans="1:60" outlineLevel="1">
      <c r="A35" s="170"/>
      <c r="B35" s="171"/>
      <c r="C35" s="178" t="s">
        <v>126</v>
      </c>
      <c r="D35" s="179"/>
      <c r="E35" s="180">
        <v>159.65</v>
      </c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6"/>
      <c r="U35" s="175"/>
      <c r="V35" s="177"/>
      <c r="W35" s="177"/>
      <c r="X35" s="177"/>
      <c r="Y35" s="177"/>
      <c r="Z35" s="177"/>
      <c r="AA35" s="177"/>
      <c r="AB35" s="177"/>
      <c r="AC35" s="177"/>
      <c r="AD35" s="177"/>
      <c r="AE35" s="177" t="s">
        <v>95</v>
      </c>
      <c r="AF35" s="177">
        <v>0</v>
      </c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77"/>
      <c r="BB35" s="177"/>
      <c r="BC35" s="177"/>
      <c r="BD35" s="177"/>
      <c r="BE35" s="177"/>
      <c r="BF35" s="177"/>
      <c r="BG35" s="177"/>
      <c r="BH35" s="177"/>
    </row>
    <row r="36" spans="1:60">
      <c r="A36" s="181" t="s">
        <v>88</v>
      </c>
      <c r="B36" s="182" t="s">
        <v>58</v>
      </c>
      <c r="C36" s="183" t="s">
        <v>59</v>
      </c>
      <c r="D36" s="184"/>
      <c r="E36" s="185"/>
      <c r="F36" s="186"/>
      <c r="G36" s="186">
        <f>SUMIF(AE37:AE37,"&lt;&gt;NOR",G37:G37)</f>
        <v>0</v>
      </c>
      <c r="H36" s="186"/>
      <c r="I36" s="186">
        <f>SUM(I37:I37)</f>
        <v>0</v>
      </c>
      <c r="J36" s="186"/>
      <c r="K36" s="186">
        <f>SUM(K37:K37)</f>
        <v>25946.639999999999</v>
      </c>
      <c r="L36" s="186"/>
      <c r="M36" s="186">
        <f>SUM(M37:M37)</f>
        <v>0</v>
      </c>
      <c r="N36" s="186"/>
      <c r="O36" s="186">
        <f>SUM(O37:O37)</f>
        <v>0</v>
      </c>
      <c r="P36" s="186"/>
      <c r="Q36" s="186">
        <f>SUM(Q37:Q37)</f>
        <v>0</v>
      </c>
      <c r="R36" s="186"/>
      <c r="S36" s="186"/>
      <c r="T36" s="187"/>
      <c r="U36" s="186">
        <f>SUM(U37:U37)</f>
        <v>59.88</v>
      </c>
      <c r="AE36" t="s">
        <v>89</v>
      </c>
    </row>
    <row r="37" spans="1:60" outlineLevel="1">
      <c r="A37" s="188">
        <v>14</v>
      </c>
      <c r="B37" s="189" t="s">
        <v>127</v>
      </c>
      <c r="C37" s="190" t="s">
        <v>128</v>
      </c>
      <c r="D37" s="191" t="s">
        <v>129</v>
      </c>
      <c r="E37" s="192">
        <v>153.53044</v>
      </c>
      <c r="F37" s="193">
        <v>0</v>
      </c>
      <c r="G37" s="193">
        <f>(E35*F35)</f>
        <v>0</v>
      </c>
      <c r="H37" s="193">
        <v>0</v>
      </c>
      <c r="I37" s="193">
        <f>ROUND(E37*H37,2)</f>
        <v>0</v>
      </c>
      <c r="J37" s="193">
        <v>169</v>
      </c>
      <c r="K37" s="193">
        <f>ROUND(E37*J37,2)</f>
        <v>25946.639999999999</v>
      </c>
      <c r="L37" s="193">
        <v>21</v>
      </c>
      <c r="M37" s="193">
        <f>G37*(1+L37/100)</f>
        <v>0</v>
      </c>
      <c r="N37" s="193">
        <v>0</v>
      </c>
      <c r="O37" s="193">
        <f>ROUND(E37*N37,2)</f>
        <v>0</v>
      </c>
      <c r="P37" s="193">
        <v>0</v>
      </c>
      <c r="Q37" s="193">
        <f>ROUND(E37*P37,2)</f>
        <v>0</v>
      </c>
      <c r="R37" s="193"/>
      <c r="S37" s="193"/>
      <c r="T37" s="194">
        <v>0.39</v>
      </c>
      <c r="U37" s="193">
        <f>ROUND(E37*T37,2)</f>
        <v>59.88</v>
      </c>
      <c r="V37" s="177"/>
      <c r="W37" s="177"/>
      <c r="X37" s="177"/>
      <c r="Y37" s="177"/>
      <c r="Z37" s="177"/>
      <c r="AA37" s="177"/>
      <c r="AB37" s="177"/>
      <c r="AC37" s="177"/>
      <c r="AD37" s="177"/>
      <c r="AE37" s="177" t="s">
        <v>130</v>
      </c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  <c r="BA37" s="177"/>
      <c r="BB37" s="177"/>
      <c r="BC37" s="177"/>
      <c r="BD37" s="177"/>
      <c r="BE37" s="177"/>
      <c r="BF37" s="177"/>
      <c r="BG37" s="177"/>
      <c r="BH37" s="177"/>
    </row>
    <row r="38" spans="1:60">
      <c r="A38" s="150"/>
      <c r="B38" s="195"/>
      <c r="C38" s="196"/>
      <c r="D38" s="197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AC38">
        <v>15</v>
      </c>
      <c r="AD38">
        <v>21</v>
      </c>
    </row>
    <row r="39" spans="1:60">
      <c r="C39" s="198"/>
      <c r="D39" s="157"/>
      <c r="AE39" t="s">
        <v>131</v>
      </c>
    </row>
  </sheetData>
  <mergeCells count="4">
    <mergeCell ref="A1:G1"/>
    <mergeCell ref="C2:G2"/>
    <mergeCell ref="C3:G3"/>
    <mergeCell ref="C4:G4"/>
  </mergeCells>
  <pageMargins left="0.59027777777777801" right="0.39374999999999999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47</vt:i4>
      </vt:variant>
    </vt:vector>
  </HeadingPairs>
  <TitlesOfParts>
    <vt:vector size="51" baseType="lpstr">
      <vt:lpstr>Pokyny pro vyplnění</vt:lpstr>
      <vt:lpstr>Stavba</vt:lpstr>
      <vt:lpstr>VzorPolozky</vt:lpstr>
      <vt:lpstr>02 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'02 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Stavba!Z_B7E7C763_C459_487D_8ABA_5CFDDFBD5A84_.wvu.Cols</vt:lpstr>
      <vt:lpstr>Stavba!Z_B7E7C763_C459_487D_8ABA_5CFDDFBD5A84_.wvu.PrintArea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</dc:creator>
  <dc:description/>
  <cp:lastModifiedBy>LUKACS</cp:lastModifiedBy>
  <cp:revision>2</cp:revision>
  <cp:lastPrinted>2017-02-14T12:34:38Z</cp:lastPrinted>
  <dcterms:created xsi:type="dcterms:W3CDTF">2009-04-08T07:15:50Z</dcterms:created>
  <dcterms:modified xsi:type="dcterms:W3CDTF">2018-01-25T09:52:34Z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RTS, a.s.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